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UMMARY" sheetId="3" r:id="rId1"/>
    <sheet name="PLAN" sheetId="1" r:id="rId2"/>
    <sheet name="NON PLAN" sheetId="2" r:id="rId3"/>
  </sheets>
  <definedNames>
    <definedName name="_xlnm.Print_Area" localSheetId="1">PLAN!$A$1:$Q$206</definedName>
    <definedName name="_xlnm.Print_Titles" localSheetId="2">'NON PLAN'!$5:$6</definedName>
    <definedName name="_xlnm.Print_Titles" localSheetId="1">PLAN!$5:$6</definedName>
  </definedNames>
  <calcPr calcId="145621"/>
</workbook>
</file>

<file path=xl/calcChain.xml><?xml version="1.0" encoding="utf-8"?>
<calcChain xmlns="http://schemas.openxmlformats.org/spreadsheetml/2006/main">
  <c r="G39" i="2" l="1"/>
  <c r="H39" i="2"/>
  <c r="I39" i="2"/>
  <c r="J39" i="2"/>
  <c r="K39" i="2"/>
  <c r="G42" i="2"/>
  <c r="H42" i="2"/>
  <c r="I42" i="2"/>
  <c r="J42" i="2"/>
  <c r="K42" i="2"/>
  <c r="G43" i="2"/>
  <c r="H43" i="2"/>
  <c r="I43" i="2"/>
  <c r="K43" i="2"/>
  <c r="G35" i="2"/>
  <c r="H35" i="2"/>
  <c r="I35" i="2"/>
  <c r="J35" i="2"/>
  <c r="K35" i="2"/>
  <c r="F70" i="2"/>
  <c r="F159" i="1"/>
  <c r="F158" i="1"/>
  <c r="F157" i="1"/>
  <c r="F156" i="1"/>
  <c r="F155" i="1"/>
  <c r="F153" i="1"/>
  <c r="F154" i="1"/>
  <c r="F152" i="1"/>
  <c r="J43" i="2" l="1"/>
  <c r="F150" i="1"/>
  <c r="F149" i="1"/>
  <c r="F147" i="1"/>
  <c r="F148" i="1" l="1"/>
  <c r="F161" i="1" s="1"/>
  <c r="M120" i="1"/>
  <c r="M92" i="1"/>
  <c r="M69" i="1"/>
  <c r="M42" i="1"/>
  <c r="M23" i="1"/>
  <c r="M10" i="1"/>
  <c r="F48" i="2" l="1"/>
  <c r="F35" i="2"/>
  <c r="F82" i="1" l="1"/>
  <c r="F78" i="1"/>
  <c r="F75" i="1"/>
  <c r="F71" i="1"/>
  <c r="F67" i="1"/>
  <c r="F64" i="1"/>
  <c r="F118" i="1"/>
  <c r="F106" i="1"/>
  <c r="F90" i="1"/>
  <c r="F131" i="1"/>
  <c r="F128" i="1"/>
  <c r="F124" i="1"/>
  <c r="F121" i="1"/>
  <c r="F20" i="1" l="1"/>
  <c r="F34" i="1"/>
  <c r="F28" i="1"/>
  <c r="F25" i="1"/>
  <c r="F14" i="1"/>
  <c r="F11" i="1"/>
  <c r="F103" i="1"/>
  <c r="F59" i="1"/>
  <c r="F55" i="1"/>
  <c r="F52" i="1"/>
  <c r="F97" i="1"/>
  <c r="F94" i="1"/>
  <c r="F49" i="1"/>
  <c r="F46" i="1"/>
  <c r="F43" i="1"/>
  <c r="D7" i="3" l="1"/>
  <c r="D9" i="3"/>
  <c r="D11" i="3"/>
  <c r="D6" i="3"/>
  <c r="C8" i="3"/>
  <c r="C6" i="3"/>
  <c r="E6" i="3" s="1"/>
  <c r="F47" i="2"/>
  <c r="F143" i="1"/>
  <c r="C11" i="3" s="1"/>
  <c r="E11" i="3" s="1"/>
  <c r="F142" i="1"/>
  <c r="C10" i="3" s="1"/>
  <c r="F141" i="1"/>
  <c r="C9" i="3" s="1"/>
  <c r="E9" i="3" s="1"/>
  <c r="F139" i="1"/>
  <c r="C7" i="3" s="1"/>
  <c r="F42" i="2"/>
  <c r="F51" i="2" s="1"/>
  <c r="D10" i="3" s="1"/>
  <c r="F39" i="2"/>
  <c r="F19" i="2"/>
  <c r="F49" i="2" s="1"/>
  <c r="F125" i="1"/>
  <c r="F132" i="1" s="1"/>
  <c r="F98" i="1"/>
  <c r="F79" i="1"/>
  <c r="F72" i="1"/>
  <c r="F60" i="1"/>
  <c r="F56" i="1"/>
  <c r="F35" i="1"/>
  <c r="F21" i="1"/>
  <c r="E7" i="3" l="1"/>
  <c r="E10" i="3"/>
  <c r="F54" i="2"/>
  <c r="D8" i="3"/>
  <c r="D13" i="3" s="1"/>
  <c r="F43" i="2"/>
  <c r="C13" i="3"/>
  <c r="F145" i="1"/>
  <c r="F37" i="1"/>
  <c r="F107" i="1"/>
  <c r="F134" i="1" s="1"/>
  <c r="E8" i="3" l="1"/>
  <c r="E13" i="3" s="1"/>
  <c r="K60" i="1"/>
  <c r="J60" i="1"/>
  <c r="I60" i="1"/>
  <c r="H60" i="1"/>
  <c r="G60" i="1"/>
  <c r="K57" i="1"/>
  <c r="J57" i="1"/>
  <c r="I57" i="1"/>
  <c r="H57" i="1"/>
  <c r="G57" i="1"/>
  <c r="K43" i="1"/>
  <c r="J43" i="1"/>
  <c r="I43" i="1"/>
  <c r="H43" i="1"/>
  <c r="G43" i="1"/>
  <c r="I35" i="1"/>
  <c r="G35" i="1"/>
  <c r="J34" i="1"/>
  <c r="H34" i="1"/>
  <c r="K25" i="1"/>
  <c r="K35" i="1" s="1"/>
  <c r="J25" i="1"/>
  <c r="H25" i="1"/>
  <c r="G21" i="1"/>
  <c r="G37" i="1" s="1"/>
  <c r="J20" i="1"/>
  <c r="I20" i="1"/>
  <c r="I21" i="1" s="1"/>
  <c r="H20" i="1"/>
  <c r="K21" i="1"/>
  <c r="I37" i="1" l="1"/>
  <c r="H35" i="1"/>
  <c r="J21" i="1"/>
  <c r="J35" i="1"/>
  <c r="H21" i="1"/>
  <c r="K37" i="1"/>
  <c r="J37" i="1" l="1"/>
  <c r="H37" i="1"/>
</calcChain>
</file>

<file path=xl/sharedStrings.xml><?xml version="1.0" encoding="utf-8"?>
<sst xmlns="http://schemas.openxmlformats.org/spreadsheetml/2006/main" count="278" uniqueCount="101">
  <si>
    <t xml:space="preserve"> </t>
  </si>
  <si>
    <t xml:space="preserve"> (Rs. In crore  )</t>
  </si>
  <si>
    <t>S.No.</t>
  </si>
  <si>
    <t>Name of Scheme</t>
  </si>
  <si>
    <t>Details of Sub-Schemes</t>
  </si>
  <si>
    <t>Major Head</t>
  </si>
  <si>
    <t>Detailed Head</t>
  </si>
  <si>
    <t>BE -(NE) 2014-15</t>
  </si>
  <si>
    <t xml:space="preserve"> RE 2014-15</t>
  </si>
  <si>
    <t xml:space="preserve"> RE -(NE) 2014-15 </t>
  </si>
  <si>
    <t>BE 2015-16</t>
  </si>
  <si>
    <t>BE -(NE) 2015-16</t>
  </si>
  <si>
    <t>A</t>
  </si>
  <si>
    <t>Block Grants</t>
  </si>
  <si>
    <t>SCA to Tribal Sub-Plan</t>
  </si>
  <si>
    <t>Grant</t>
  </si>
  <si>
    <t>General</t>
  </si>
  <si>
    <t>Capital</t>
  </si>
  <si>
    <t>Total</t>
  </si>
  <si>
    <t>Administrative Exp.</t>
  </si>
  <si>
    <t>Domestic Travel Exp.</t>
  </si>
  <si>
    <t>Foreign Travel Expenses</t>
  </si>
  <si>
    <t>Office Expenses</t>
  </si>
  <si>
    <t>Professional Services</t>
  </si>
  <si>
    <t>Other charges</t>
  </si>
  <si>
    <t>Article 275(1) of the Constitution</t>
  </si>
  <si>
    <t>TOTAL ( Block Grants)</t>
  </si>
  <si>
    <t>B</t>
  </si>
  <si>
    <t xml:space="preserve"> Central Sector Schemes</t>
  </si>
  <si>
    <t xml:space="preserve">Salaries </t>
  </si>
  <si>
    <t xml:space="preserve">Total </t>
  </si>
  <si>
    <t>Monitoring and Evaluation</t>
  </si>
  <si>
    <t>BE 2016-17</t>
  </si>
  <si>
    <t>N.E.Grant</t>
  </si>
  <si>
    <t>TRIBAL INSTITUTION</t>
  </si>
  <si>
    <t>Support to National/States Scheduled Tribes Finance and Development Corporation</t>
  </si>
  <si>
    <t>Institutional Support for Development and Marketing of Tribal Products</t>
  </si>
  <si>
    <t>Secretariat</t>
  </si>
  <si>
    <t>Salaries</t>
  </si>
  <si>
    <t>Wages</t>
  </si>
  <si>
    <t>Overtime Allowance</t>
  </si>
  <si>
    <t>Medical Treatment</t>
  </si>
  <si>
    <t>Domestic Travel Expenses</t>
  </si>
  <si>
    <t>Rent Rates and Taxes</t>
  </si>
  <si>
    <t>Publications</t>
  </si>
  <si>
    <t>Other Administrative Expenditure</t>
  </si>
  <si>
    <t>B.E. 2016-17 (Plan &amp; Non Plan)</t>
  </si>
  <si>
    <t>Social Services</t>
  </si>
  <si>
    <t>Support to Tribal Research Institutes</t>
  </si>
  <si>
    <t>Development of Particularly Vulnerable Tribal Groups (PVTGs)</t>
  </si>
  <si>
    <t>TOTAL</t>
  </si>
  <si>
    <t>Others</t>
  </si>
  <si>
    <t>World Bank Project-Improving Development Programmes in the Tribal Areas</t>
  </si>
  <si>
    <t>Other Charges</t>
  </si>
  <si>
    <t>Minimum Support Price for Minor Forest Produce (MSP for MFP)</t>
  </si>
  <si>
    <t>Advertising and Publicity</t>
  </si>
  <si>
    <t>Van Bandhu Kalyan Yojana</t>
  </si>
  <si>
    <t xml:space="preserve">TOTAL OF SCHEME </t>
  </si>
  <si>
    <r>
      <t xml:space="preserve">UMBRELLA SCHEME FOR DEVELOPMENT OF STs: </t>
    </r>
    <r>
      <rPr>
        <b/>
        <sz val="11"/>
        <rFont val="Arial"/>
        <family val="2"/>
      </rPr>
      <t>TRIBAL EDUCATION</t>
    </r>
  </si>
  <si>
    <r>
      <t xml:space="preserve">UMBRELLA SCHEME FOR DEVELOPMENT OF STs: </t>
    </r>
    <r>
      <rPr>
        <b/>
        <sz val="11"/>
        <rFont val="Arial"/>
        <family val="2"/>
      </rPr>
      <t>VAN BANDHU KALYAN YOJANA</t>
    </r>
  </si>
  <si>
    <t>Umbrella Scheme for Education of ST Children</t>
  </si>
  <si>
    <t>Scholarships</t>
  </si>
  <si>
    <t>2225                (Admin.Exp.)</t>
  </si>
  <si>
    <t>National Fellowship and Scholarship for Higher Education of ST Students</t>
  </si>
  <si>
    <t>Scholarship to the Student of ST for studies abroad</t>
  </si>
  <si>
    <t>TOTAL OF SCHEME</t>
  </si>
  <si>
    <t>National Commission for Scheduled Tribes (NCST)</t>
  </si>
  <si>
    <t>Other Charges (I.T.)</t>
  </si>
  <si>
    <t>2225 (NON PLAN)</t>
  </si>
  <si>
    <t>Discretionery Grant by Ministers</t>
  </si>
  <si>
    <t>2251 (Non Plan)</t>
  </si>
  <si>
    <t>Others Charges</t>
  </si>
  <si>
    <t>2013 (Non-Plan)</t>
  </si>
  <si>
    <t>Grant to Assam under clause A of the second provision to Article 275(1) of the Constitution</t>
  </si>
  <si>
    <t xml:space="preserve">Grand Total </t>
  </si>
  <si>
    <t>SUMMARY OF SCHEME WISE BUDGET ESTIMATES 2016-17</t>
  </si>
  <si>
    <t>MINISTRY OF TRIBAL AFFAIRS -IFD</t>
  </si>
  <si>
    <t>B.E. 2016-17 (Plan )</t>
  </si>
  <si>
    <t>SL NO.</t>
  </si>
  <si>
    <t>HEAD</t>
  </si>
  <si>
    <t>AMOUNT(Rs.in Crores)</t>
  </si>
  <si>
    <t>B.E.2016-17</t>
  </si>
  <si>
    <t>PLAN</t>
  </si>
  <si>
    <t>NON-PLAN</t>
  </si>
  <si>
    <t>Aid to Voluntary Organisations working for the welfare of STs</t>
  </si>
  <si>
    <t>Tribal Festival and Research information and mass Education</t>
  </si>
  <si>
    <t>Scholarship</t>
  </si>
  <si>
    <t xml:space="preserve">Expenses </t>
  </si>
  <si>
    <t>Foreign Travel Exp.</t>
  </si>
  <si>
    <t>Office Exp.</t>
  </si>
  <si>
    <t>Other Exp.</t>
  </si>
  <si>
    <t>Other Admin. Exp.</t>
  </si>
  <si>
    <t>Advertisement &amp; Publicity</t>
  </si>
  <si>
    <t>i</t>
  </si>
  <si>
    <t>ii</t>
  </si>
  <si>
    <t>iii</t>
  </si>
  <si>
    <t>iv</t>
  </si>
  <si>
    <t>v</t>
  </si>
  <si>
    <t>vi</t>
  </si>
  <si>
    <t>vii</t>
  </si>
  <si>
    <t>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</si>
</sst>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2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2" fontId="4" fillId="3" borderId="2" xfId="0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vertical="center"/>
    </xf>
    <xf numFmtId="2" fontId="3" fillId="2" borderId="0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right" vertical="center"/>
    </xf>
    <xf numFmtId="2" fontId="4" fillId="2" borderId="12" xfId="0" applyNumberFormat="1" applyFont="1" applyFill="1" applyBorder="1" applyAlignment="1">
      <alignment horizontal="right" vertical="center"/>
    </xf>
    <xf numFmtId="2" fontId="3" fillId="2" borderId="12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vertical="center"/>
    </xf>
    <xf numFmtId="2" fontId="4" fillId="2" borderId="17" xfId="0" applyNumberFormat="1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horizontal="right" vertical="center"/>
    </xf>
    <xf numFmtId="2" fontId="4" fillId="2" borderId="18" xfId="0" applyNumberFormat="1" applyFont="1" applyFill="1" applyBorder="1" applyAlignment="1">
      <alignment vertical="center" wrapText="1"/>
    </xf>
    <xf numFmtId="2" fontId="3" fillId="2" borderId="19" xfId="0" applyNumberFormat="1" applyFont="1" applyFill="1" applyBorder="1" applyAlignment="1">
      <alignment vertical="center"/>
    </xf>
    <xf numFmtId="0" fontId="4" fillId="2" borderId="9" xfId="0" applyFont="1" applyFill="1" applyBorder="1"/>
    <xf numFmtId="2" fontId="3" fillId="2" borderId="10" xfId="0" applyNumberFormat="1" applyFont="1" applyFill="1" applyBorder="1" applyAlignment="1">
      <alignment horizontal="right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0" borderId="14" xfId="0" applyFont="1" applyFill="1" applyBorder="1"/>
    <xf numFmtId="2" fontId="3" fillId="2" borderId="2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horizontal="right" vertical="center" wrapText="1"/>
    </xf>
    <xf numFmtId="2" fontId="4" fillId="2" borderId="18" xfId="0" applyNumberFormat="1" applyFont="1" applyFill="1" applyBorder="1" applyAlignment="1">
      <alignment horizontal="right" vertical="center" wrapText="1"/>
    </xf>
    <xf numFmtId="2" fontId="3" fillId="2" borderId="28" xfId="0" applyNumberFormat="1" applyFont="1" applyFill="1" applyBorder="1" applyAlignment="1">
      <alignment horizontal="right" vertical="center" wrapText="1"/>
    </xf>
    <xf numFmtId="2" fontId="4" fillId="2" borderId="18" xfId="0" applyNumberFormat="1" applyFont="1" applyFill="1" applyBorder="1" applyAlignment="1">
      <alignment vertical="center"/>
    </xf>
    <xf numFmtId="2" fontId="3" fillId="2" borderId="10" xfId="0" applyNumberFormat="1" applyFont="1" applyFill="1" applyBorder="1" applyAlignment="1">
      <alignment vertical="center"/>
    </xf>
    <xf numFmtId="2" fontId="3" fillId="2" borderId="10" xfId="0" applyNumberFormat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vertical="center"/>
    </xf>
    <xf numFmtId="0" fontId="0" fillId="0" borderId="1" xfId="0" applyFill="1" applyBorder="1"/>
    <xf numFmtId="2" fontId="10" fillId="0" borderId="10" xfId="0" applyNumberFormat="1" applyFont="1" applyFill="1" applyBorder="1"/>
    <xf numFmtId="0" fontId="7" fillId="0" borderId="7" xfId="0" applyNumberFormat="1" applyFont="1" applyFill="1" applyBorder="1" applyAlignment="1">
      <alignment vertical="center" wrapText="1"/>
    </xf>
    <xf numFmtId="0" fontId="7" fillId="0" borderId="11" xfId="0" applyNumberFormat="1" applyFont="1" applyFill="1" applyBorder="1" applyAlignment="1">
      <alignment vertical="center" wrapText="1"/>
    </xf>
    <xf numFmtId="0" fontId="7" fillId="0" borderId="35" xfId="0" applyNumberFormat="1" applyFont="1" applyFill="1" applyBorder="1" applyAlignment="1">
      <alignment vertical="center" wrapText="1"/>
    </xf>
    <xf numFmtId="0" fontId="10" fillId="0" borderId="37" xfId="0" applyFont="1" applyFill="1" applyBorder="1" applyAlignment="1">
      <alignment vertical="center"/>
    </xf>
    <xf numFmtId="0" fontId="10" fillId="0" borderId="29" xfId="0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vertical="center" wrapText="1"/>
    </xf>
    <xf numFmtId="2" fontId="3" fillId="2" borderId="18" xfId="0" applyNumberFormat="1" applyFont="1" applyFill="1" applyBorder="1" applyAlignment="1">
      <alignment vertical="center" wrapText="1"/>
    </xf>
    <xf numFmtId="2" fontId="3" fillId="2" borderId="28" xfId="0" applyNumberFormat="1" applyFont="1" applyFill="1" applyBorder="1" applyAlignment="1">
      <alignment vertical="center" wrapText="1"/>
    </xf>
    <xf numFmtId="2" fontId="4" fillId="2" borderId="19" xfId="0" applyNumberFormat="1" applyFont="1" applyFill="1" applyBorder="1" applyAlignment="1">
      <alignment vertical="center" wrapText="1"/>
    </xf>
    <xf numFmtId="2" fontId="4" fillId="2" borderId="28" xfId="0" applyNumberFormat="1" applyFont="1" applyFill="1" applyBorder="1" applyAlignment="1">
      <alignment vertical="center" wrapText="1"/>
    </xf>
    <xf numFmtId="0" fontId="7" fillId="0" borderId="3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/>
    </xf>
    <xf numFmtId="2" fontId="11" fillId="4" borderId="38" xfId="0" applyNumberFormat="1" applyFont="1" applyFill="1" applyBorder="1"/>
    <xf numFmtId="2" fontId="10" fillId="4" borderId="38" xfId="0" applyNumberFormat="1" applyFont="1" applyFill="1" applyBorder="1"/>
    <xf numFmtId="0" fontId="3" fillId="4" borderId="21" xfId="0" applyFont="1" applyFill="1" applyBorder="1" applyAlignment="1">
      <alignment horizontal="center" vertical="center"/>
    </xf>
    <xf numFmtId="2" fontId="3" fillId="4" borderId="22" xfId="0" applyNumberFormat="1" applyFont="1" applyFill="1" applyBorder="1" applyAlignment="1">
      <alignment vertical="center"/>
    </xf>
    <xf numFmtId="2" fontId="3" fillId="4" borderId="22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wrapText="1"/>
    </xf>
    <xf numFmtId="0" fontId="0" fillId="0" borderId="20" xfId="0" applyFill="1" applyBorder="1"/>
    <xf numFmtId="0" fontId="0" fillId="0" borderId="21" xfId="0" applyFill="1" applyBorder="1"/>
    <xf numFmtId="0" fontId="3" fillId="4" borderId="21" xfId="0" applyFont="1" applyFill="1" applyBorder="1" applyAlignment="1">
      <alignment horizontal="center" vertical="center" wrapText="1"/>
    </xf>
    <xf numFmtId="0" fontId="9" fillId="0" borderId="3" xfId="0" applyFont="1" applyFill="1" applyBorder="1"/>
    <xf numFmtId="0" fontId="9" fillId="0" borderId="4" xfId="0" applyFont="1" applyFill="1" applyBorder="1"/>
    <xf numFmtId="2" fontId="3" fillId="4" borderId="10" xfId="0" applyNumberFormat="1" applyFont="1" applyFill="1" applyBorder="1" applyAlignment="1">
      <alignment vertical="center"/>
    </xf>
    <xf numFmtId="0" fontId="0" fillId="0" borderId="3" xfId="0" applyFill="1" applyBorder="1"/>
    <xf numFmtId="0" fontId="9" fillId="2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Fill="1" applyAlignment="1"/>
    <xf numFmtId="0" fontId="4" fillId="2" borderId="0" xfId="0" applyFont="1" applyFill="1" applyBorder="1" applyAlignment="1"/>
    <xf numFmtId="0" fontId="1" fillId="2" borderId="0" xfId="0" applyFont="1" applyFill="1" applyAlignment="1"/>
    <xf numFmtId="2" fontId="4" fillId="2" borderId="2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2" fontId="3" fillId="2" borderId="26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2" fontId="3" fillId="3" borderId="4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Border="1" applyAlignment="1"/>
    <xf numFmtId="0" fontId="0" fillId="2" borderId="0" xfId="0" applyFill="1" applyAlignment="1"/>
    <xf numFmtId="0" fontId="9" fillId="0" borderId="5" xfId="0" applyFont="1" applyFill="1" applyBorder="1"/>
    <xf numFmtId="0" fontId="0" fillId="0" borderId="5" xfId="0" applyFill="1" applyBorder="1"/>
    <xf numFmtId="0" fontId="3" fillId="2" borderId="1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wrapText="1"/>
    </xf>
    <xf numFmtId="0" fontId="0" fillId="0" borderId="16" xfId="0" applyFill="1" applyBorder="1"/>
    <xf numFmtId="0" fontId="0" fillId="0" borderId="6" xfId="0" applyFill="1" applyBorder="1"/>
    <xf numFmtId="0" fontId="0" fillId="0" borderId="4" xfId="0" applyFill="1" applyBorder="1"/>
    <xf numFmtId="0" fontId="0" fillId="0" borderId="29" xfId="0" applyFill="1" applyBorder="1"/>
    <xf numFmtId="0" fontId="0" fillId="0" borderId="38" xfId="0" applyFill="1" applyBorder="1"/>
    <xf numFmtId="0" fontId="12" fillId="0" borderId="8" xfId="0" applyFont="1" applyFill="1" applyBorder="1"/>
    <xf numFmtId="2" fontId="6" fillId="0" borderId="18" xfId="0" applyNumberFormat="1" applyFont="1" applyFill="1" applyBorder="1"/>
    <xf numFmtId="0" fontId="6" fillId="0" borderId="28" xfId="0" applyFont="1" applyFill="1" applyBorder="1"/>
    <xf numFmtId="2" fontId="6" fillId="0" borderId="10" xfId="0" applyNumberFormat="1" applyFont="1" applyFill="1" applyBorder="1"/>
    <xf numFmtId="0" fontId="0" fillId="0" borderId="1" xfId="0" applyBorder="1"/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2" fontId="6" fillId="0" borderId="3" xfId="0" applyNumberFormat="1" applyFont="1" applyFill="1" applyBorder="1"/>
    <xf numFmtId="0" fontId="0" fillId="0" borderId="3" xfId="0" applyBorder="1"/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wrapText="1"/>
    </xf>
    <xf numFmtId="0" fontId="12" fillId="0" borderId="29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6" fillId="0" borderId="4" xfId="0" applyFont="1" applyFill="1" applyBorder="1"/>
    <xf numFmtId="2" fontId="6" fillId="0" borderId="9" xfId="0" applyNumberFormat="1" applyFont="1" applyFill="1" applyBorder="1"/>
    <xf numFmtId="0" fontId="1" fillId="0" borderId="8" xfId="0" applyFont="1" applyFill="1" applyBorder="1"/>
    <xf numFmtId="0" fontId="6" fillId="0" borderId="9" xfId="0" applyFont="1" applyFill="1" applyBorder="1"/>
    <xf numFmtId="0" fontId="1" fillId="0" borderId="9" xfId="0" applyFont="1" applyBorder="1"/>
    <xf numFmtId="0" fontId="1" fillId="0" borderId="10" xfId="0" applyFont="1" applyBorder="1"/>
    <xf numFmtId="2" fontId="13" fillId="0" borderId="3" xfId="0" applyNumberFormat="1" applyFont="1" applyBorder="1"/>
    <xf numFmtId="0" fontId="1" fillId="0" borderId="4" xfId="0" applyFont="1" applyFill="1" applyBorder="1"/>
    <xf numFmtId="0" fontId="1" fillId="0" borderId="4" xfId="0" applyFont="1" applyBorder="1"/>
    <xf numFmtId="2" fontId="2" fillId="0" borderId="3" xfId="0" applyNumberFormat="1" applyFont="1" applyFill="1" applyBorder="1" applyAlignment="1">
      <alignment horizontal="right" wrapText="1"/>
    </xf>
    <xf numFmtId="0" fontId="0" fillId="4" borderId="0" xfId="0" applyFill="1" applyAlignment="1"/>
    <xf numFmtId="2" fontId="3" fillId="2" borderId="25" xfId="0" applyNumberFormat="1" applyFont="1" applyFill="1" applyBorder="1" applyAlignment="1">
      <alignment horizontal="right" vertical="center" wrapText="1"/>
    </xf>
    <xf numFmtId="2" fontId="3" fillId="2" borderId="18" xfId="0" applyNumberFormat="1" applyFont="1" applyFill="1" applyBorder="1" applyAlignment="1">
      <alignment horizontal="right" vertical="center" wrapText="1"/>
    </xf>
    <xf numFmtId="2" fontId="11" fillId="4" borderId="38" xfId="0" applyNumberFormat="1" applyFont="1" applyFill="1" applyBorder="1" applyAlignment="1">
      <alignment horizontal="right"/>
    </xf>
    <xf numFmtId="0" fontId="8" fillId="2" borderId="25" xfId="0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right" vertical="center" wrapText="1"/>
    </xf>
    <xf numFmtId="0" fontId="11" fillId="0" borderId="18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2" fontId="0" fillId="0" borderId="0" xfId="0" applyNumberFormat="1" applyFill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6" fillId="0" borderId="28" xfId="0" applyNumberFormat="1" applyFont="1" applyFill="1" applyBorder="1"/>
    <xf numFmtId="0" fontId="2" fillId="0" borderId="4" xfId="0" applyFont="1" applyFill="1" applyBorder="1"/>
    <xf numFmtId="2" fontId="0" fillId="0" borderId="0" xfId="0" applyNumberFormat="1" applyFill="1"/>
    <xf numFmtId="2" fontId="3" fillId="2" borderId="49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3" fillId="2" borderId="4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6"/>
  <sheetViews>
    <sheetView tabSelected="1" workbookViewId="0">
      <selection sqref="A1:E14"/>
    </sheetView>
  </sheetViews>
  <sheetFormatPr defaultRowHeight="15" x14ac:dyDescent="0.25"/>
  <cols>
    <col min="1" max="1" width="9.140625" customWidth="1"/>
    <col min="2" max="2" width="17.28515625" customWidth="1"/>
    <col min="3" max="3" width="14.28515625" customWidth="1"/>
    <col min="4" max="4" width="13.42578125" customWidth="1"/>
    <col min="5" max="5" width="14.5703125" customWidth="1"/>
    <col min="6" max="6" width="10.42578125" customWidth="1"/>
  </cols>
  <sheetData>
    <row r="2" spans="1:15" x14ac:dyDescent="0.25">
      <c r="A2" s="138"/>
      <c r="B2" s="138"/>
      <c r="C2" s="139" t="s">
        <v>75</v>
      </c>
      <c r="D2" s="139"/>
      <c r="E2" s="139"/>
      <c r="F2" s="139"/>
      <c r="G2" s="138"/>
      <c r="H2" s="138"/>
      <c r="I2" s="138"/>
      <c r="J2" s="138"/>
      <c r="K2" s="138"/>
      <c r="L2" s="138"/>
      <c r="M2" s="138"/>
      <c r="N2" s="138"/>
      <c r="O2" s="138"/>
    </row>
    <row r="3" spans="1:15" ht="15.75" thickBot="1" x14ac:dyDescent="0.3">
      <c r="A3" s="176"/>
      <c r="B3" s="176"/>
      <c r="C3" s="176"/>
      <c r="D3" s="176"/>
      <c r="E3" s="141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5" ht="16.5" thickBot="1" x14ac:dyDescent="0.3">
      <c r="A4" s="144" t="s">
        <v>78</v>
      </c>
      <c r="B4" s="144" t="s">
        <v>79</v>
      </c>
      <c r="C4" s="177" t="s">
        <v>81</v>
      </c>
      <c r="D4" s="178"/>
      <c r="E4" s="179"/>
      <c r="F4" s="140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5.75" thickBot="1" x14ac:dyDescent="0.3">
      <c r="A5" s="145"/>
      <c r="B5" s="145"/>
      <c r="C5" s="146" t="s">
        <v>82</v>
      </c>
      <c r="D5" s="147" t="s">
        <v>83</v>
      </c>
      <c r="E5" s="148" t="s">
        <v>50</v>
      </c>
      <c r="F5" s="140"/>
      <c r="G5" s="138"/>
      <c r="H5" s="138"/>
      <c r="I5" s="138"/>
      <c r="J5" s="138"/>
      <c r="K5" s="138"/>
      <c r="L5" s="138"/>
      <c r="M5" s="138"/>
      <c r="N5" s="138"/>
      <c r="O5" s="138"/>
    </row>
    <row r="6" spans="1:15" ht="15.75" x14ac:dyDescent="0.25">
      <c r="A6" s="112">
        <v>1</v>
      </c>
      <c r="B6" s="112">
        <v>2013</v>
      </c>
      <c r="C6" s="158">
        <f>PLAN!F138</f>
        <v>0</v>
      </c>
      <c r="D6" s="142">
        <f>'NON PLAN'!F47</f>
        <v>0</v>
      </c>
      <c r="E6" s="155">
        <f>C6+D6</f>
        <v>0</v>
      </c>
      <c r="F6" s="138"/>
      <c r="G6" s="138"/>
      <c r="H6" s="138"/>
      <c r="I6" s="138"/>
      <c r="J6" s="138"/>
      <c r="K6" s="138"/>
      <c r="L6" s="138"/>
      <c r="M6" s="138"/>
      <c r="N6" s="138"/>
      <c r="O6" s="138"/>
    </row>
    <row r="7" spans="1:15" ht="15.75" x14ac:dyDescent="0.25">
      <c r="A7" s="106">
        <v>2</v>
      </c>
      <c r="B7" s="106">
        <v>2225</v>
      </c>
      <c r="C7" s="158">
        <f>PLAN!F139</f>
        <v>292.77999999999997</v>
      </c>
      <c r="D7" s="142">
        <f>'NON PLAN'!F48</f>
        <v>8.5399999999999974</v>
      </c>
      <c r="E7" s="155">
        <f t="shared" ref="E7:E11" si="0">C7+D7</f>
        <v>301.32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</row>
    <row r="8" spans="1:15" ht="15.75" x14ac:dyDescent="0.25">
      <c r="A8" s="106">
        <v>3</v>
      </c>
      <c r="B8" s="106">
        <v>2251</v>
      </c>
      <c r="C8" s="158">
        <f>PLAN!F140</f>
        <v>0</v>
      </c>
      <c r="D8" s="142">
        <f>'NON PLAN'!F49</f>
        <v>17.82</v>
      </c>
      <c r="E8" s="155">
        <f t="shared" si="0"/>
        <v>17.82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5" ht="15.75" x14ac:dyDescent="0.25">
      <c r="A9" s="106">
        <v>4</v>
      </c>
      <c r="B9" s="106">
        <v>2552</v>
      </c>
      <c r="C9" s="158">
        <f>PLAN!F141</f>
        <v>449</v>
      </c>
      <c r="D9" s="142">
        <f>'NON PLAN'!F50</f>
        <v>0</v>
      </c>
      <c r="E9" s="155">
        <f t="shared" si="0"/>
        <v>449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spans="1:15" ht="15.75" x14ac:dyDescent="0.25">
      <c r="A10" s="106">
        <v>5</v>
      </c>
      <c r="B10" s="106">
        <v>3601</v>
      </c>
      <c r="C10" s="158">
        <f>PLAN!F142</f>
        <v>3988.2200000000003</v>
      </c>
      <c r="D10" s="142">
        <f>'NON PLAN'!F51</f>
        <v>0.14000000000000001</v>
      </c>
      <c r="E10" s="155">
        <f t="shared" si="0"/>
        <v>3988.36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spans="1:15" ht="15.75" x14ac:dyDescent="0.25">
      <c r="A11" s="106">
        <v>6</v>
      </c>
      <c r="B11" s="106">
        <v>4225</v>
      </c>
      <c r="C11" s="158">
        <f>PLAN!F143</f>
        <v>70</v>
      </c>
      <c r="D11" s="142">
        <f>'NON PLAN'!F52</f>
        <v>0</v>
      </c>
      <c r="E11" s="155">
        <f t="shared" si="0"/>
        <v>70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spans="1:15" ht="15.75" thickBot="1" x14ac:dyDescent="0.3">
      <c r="A12" s="156"/>
      <c r="B12" s="156"/>
      <c r="C12" s="156"/>
      <c r="D12" s="149"/>
      <c r="E12" s="157"/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spans="1:15" ht="15.75" thickBot="1" x14ac:dyDescent="0.3">
      <c r="A13" s="151"/>
      <c r="B13" s="152" t="s">
        <v>50</v>
      </c>
      <c r="C13" s="150">
        <f>SUM(C6:C12)</f>
        <v>4800</v>
      </c>
      <c r="D13" s="150">
        <f>SUM(D6:D12)</f>
        <v>26.5</v>
      </c>
      <c r="E13" s="150">
        <f>SUM(E6:E12)</f>
        <v>4826.5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4"/>
    </row>
    <row r="14" spans="1:15" x14ac:dyDescent="0.25">
      <c r="A14" s="97"/>
      <c r="B14" s="97"/>
      <c r="C14" s="97"/>
      <c r="D14" s="97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</row>
    <row r="15" spans="1:15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spans="1:15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</sheetData>
  <mergeCells count="2">
    <mergeCell ref="A3:D3"/>
    <mergeCell ref="C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1"/>
  <sheetViews>
    <sheetView view="pageBreakPreview" zoomScaleNormal="100" zoomScaleSheetLayoutView="100" workbookViewId="0">
      <pane ySplit="6" topLeftCell="A152" activePane="bottomLeft" state="frozen"/>
      <selection pane="bottomLeft" activeCell="O14" sqref="O14"/>
    </sheetView>
  </sheetViews>
  <sheetFormatPr defaultColWidth="10.28515625" defaultRowHeight="15" x14ac:dyDescent="0.25"/>
  <cols>
    <col min="1" max="1" width="4.140625" style="2" customWidth="1"/>
    <col min="2" max="2" width="15.5703125" style="2" customWidth="1"/>
    <col min="3" max="3" width="18.42578125" style="2" customWidth="1"/>
    <col min="4" max="4" width="8.140625" style="2" customWidth="1"/>
    <col min="5" max="5" width="30.140625" style="2" customWidth="1"/>
    <col min="6" max="6" width="15.85546875" style="2" customWidth="1"/>
    <col min="7" max="7" width="10.28515625" style="2" hidden="1" customWidth="1"/>
    <col min="8" max="8" width="9" style="2" hidden="1" customWidth="1"/>
    <col min="9" max="9" width="9.28515625" style="2" hidden="1" customWidth="1"/>
    <col min="10" max="10" width="9.42578125" style="2" hidden="1" customWidth="1"/>
    <col min="11" max="11" width="10.28515625" style="2" hidden="1" customWidth="1"/>
    <col min="12" max="13" width="0" style="2" hidden="1" customWidth="1"/>
    <col min="14" max="16384" width="10.28515625" style="2"/>
  </cols>
  <sheetData>
    <row r="1" spans="1:13" x14ac:dyDescent="0.25">
      <c r="A1" s="1"/>
      <c r="B1" s="1"/>
      <c r="C1" s="1"/>
      <c r="D1" s="1"/>
      <c r="E1" s="1"/>
      <c r="F1" s="1"/>
      <c r="G1" s="1"/>
    </row>
    <row r="2" spans="1:13" ht="15.75" x14ac:dyDescent="0.25">
      <c r="A2" s="196" t="s">
        <v>0</v>
      </c>
      <c r="B2" s="196"/>
      <c r="C2" s="196"/>
      <c r="D2" s="196"/>
      <c r="E2" s="196"/>
      <c r="F2" s="196"/>
      <c r="G2" s="196"/>
      <c r="H2" s="196"/>
      <c r="I2" s="196"/>
    </row>
    <row r="3" spans="1:13" x14ac:dyDescent="0.25">
      <c r="A3" s="197" t="s">
        <v>46</v>
      </c>
      <c r="B3" s="197"/>
      <c r="C3" s="197"/>
      <c r="D3" s="197"/>
      <c r="E3" s="197"/>
      <c r="F3" s="197"/>
      <c r="G3" s="197"/>
      <c r="H3" s="197"/>
      <c r="I3" s="197"/>
    </row>
    <row r="4" spans="1:13" ht="15.75" thickBot="1" x14ac:dyDescent="0.3">
      <c r="A4" s="198" t="s">
        <v>1</v>
      </c>
      <c r="B4" s="198"/>
      <c r="C4" s="198"/>
      <c r="D4" s="198"/>
      <c r="E4" s="198"/>
      <c r="F4" s="198"/>
      <c r="G4" s="198"/>
      <c r="H4" s="198"/>
      <c r="I4" s="198"/>
    </row>
    <row r="5" spans="1:13" ht="45" x14ac:dyDescent="0.25">
      <c r="A5" s="53" t="s">
        <v>2</v>
      </c>
      <c r="B5" s="54" t="s">
        <v>3</v>
      </c>
      <c r="C5" s="54" t="s">
        <v>4</v>
      </c>
      <c r="D5" s="54" t="s">
        <v>5</v>
      </c>
      <c r="E5" s="54" t="s">
        <v>6</v>
      </c>
      <c r="F5" s="55" t="s">
        <v>32</v>
      </c>
      <c r="G5" s="52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1:13" ht="15.75" thickBot="1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8">
        <v>6</v>
      </c>
      <c r="G6" s="52">
        <v>7</v>
      </c>
      <c r="H6" s="3">
        <v>8</v>
      </c>
      <c r="I6" s="3">
        <v>9</v>
      </c>
      <c r="J6" s="3">
        <v>10</v>
      </c>
      <c r="K6" s="3">
        <v>11</v>
      </c>
    </row>
    <row r="7" spans="1:13" s="113" customFormat="1" ht="15.75" thickBot="1" x14ac:dyDescent="0.3">
      <c r="A7" s="104"/>
      <c r="B7" s="104"/>
      <c r="C7" s="104"/>
      <c r="D7" s="104"/>
      <c r="E7" s="104"/>
      <c r="F7" s="104"/>
      <c r="G7" s="20"/>
      <c r="H7" s="20"/>
      <c r="I7" s="20"/>
      <c r="J7" s="20"/>
      <c r="K7" s="20"/>
    </row>
    <row r="8" spans="1:13" s="113" customFormat="1" ht="15" hidden="1" customHeight="1" x14ac:dyDescent="0.25">
      <c r="A8" s="4" t="s">
        <v>12</v>
      </c>
      <c r="B8" s="5" t="s">
        <v>13</v>
      </c>
      <c r="C8" s="6"/>
      <c r="D8" s="6"/>
      <c r="E8" s="6"/>
      <c r="F8" s="7"/>
      <c r="G8" s="6"/>
      <c r="H8" s="115"/>
      <c r="I8" s="115"/>
      <c r="J8" s="114"/>
      <c r="K8" s="8"/>
    </row>
    <row r="9" spans="1:13" s="113" customFormat="1" ht="15" customHeight="1" x14ac:dyDescent="0.25">
      <c r="A9" s="199">
        <v>1</v>
      </c>
      <c r="B9" s="202" t="s">
        <v>14</v>
      </c>
      <c r="C9" s="205" t="s">
        <v>15</v>
      </c>
      <c r="D9" s="191">
        <v>3601</v>
      </c>
      <c r="E9" s="107" t="s">
        <v>16</v>
      </c>
      <c r="F9" s="39">
        <v>821.1</v>
      </c>
      <c r="G9" s="10"/>
      <c r="H9" s="11"/>
      <c r="I9" s="11"/>
      <c r="J9" s="12"/>
      <c r="K9" s="13"/>
    </row>
    <row r="10" spans="1:13" s="113" customFormat="1" x14ac:dyDescent="0.25">
      <c r="A10" s="200"/>
      <c r="B10" s="203"/>
      <c r="C10" s="206"/>
      <c r="D10" s="180"/>
      <c r="E10" s="101" t="s">
        <v>17</v>
      </c>
      <c r="F10" s="40">
        <v>351.9</v>
      </c>
      <c r="G10" s="10"/>
      <c r="H10" s="11"/>
      <c r="I10" s="11"/>
      <c r="J10" s="12"/>
      <c r="K10" s="13"/>
      <c r="M10" s="169">
        <f>F10+F13</f>
        <v>374.4</v>
      </c>
    </row>
    <row r="11" spans="1:13" s="113" customFormat="1" x14ac:dyDescent="0.25">
      <c r="A11" s="200"/>
      <c r="B11" s="203"/>
      <c r="C11" s="206"/>
      <c r="D11" s="180"/>
      <c r="E11" s="106" t="s">
        <v>18</v>
      </c>
      <c r="F11" s="41">
        <f>SUM(F9:F10)</f>
        <v>1173</v>
      </c>
      <c r="G11" s="36"/>
      <c r="H11" s="14"/>
      <c r="I11" s="14"/>
      <c r="J11" s="14"/>
      <c r="K11" s="14"/>
    </row>
    <row r="12" spans="1:13" s="113" customFormat="1" x14ac:dyDescent="0.25">
      <c r="A12" s="200"/>
      <c r="B12" s="203"/>
      <c r="C12" s="208" t="s">
        <v>33</v>
      </c>
      <c r="D12" s="180">
        <v>2552</v>
      </c>
      <c r="E12" s="101" t="s">
        <v>16</v>
      </c>
      <c r="F12" s="40">
        <v>52.5</v>
      </c>
      <c r="G12" s="36"/>
      <c r="H12" s="14"/>
      <c r="I12" s="14"/>
      <c r="J12" s="14"/>
      <c r="K12" s="14"/>
    </row>
    <row r="13" spans="1:13" s="113" customFormat="1" x14ac:dyDescent="0.25">
      <c r="A13" s="200"/>
      <c r="B13" s="203"/>
      <c r="C13" s="209"/>
      <c r="D13" s="180"/>
      <c r="E13" s="101" t="s">
        <v>17</v>
      </c>
      <c r="F13" s="40">
        <v>22.5</v>
      </c>
      <c r="G13" s="36"/>
      <c r="H13" s="14"/>
      <c r="I13" s="14"/>
      <c r="J13" s="14"/>
      <c r="K13" s="14"/>
    </row>
    <row r="14" spans="1:13" s="113" customFormat="1" x14ac:dyDescent="0.25">
      <c r="A14" s="200"/>
      <c r="B14" s="203"/>
      <c r="C14" s="210"/>
      <c r="D14" s="180"/>
      <c r="E14" s="106" t="s">
        <v>18</v>
      </c>
      <c r="F14" s="41">
        <f>SUM(F12:F13)</f>
        <v>75</v>
      </c>
      <c r="G14" s="36"/>
      <c r="H14" s="14"/>
      <c r="I14" s="14"/>
      <c r="J14" s="14"/>
      <c r="K14" s="14"/>
    </row>
    <row r="15" spans="1:13" s="113" customFormat="1" ht="15" customHeight="1" x14ac:dyDescent="0.25">
      <c r="A15" s="200"/>
      <c r="B15" s="203"/>
      <c r="C15" s="203" t="s">
        <v>19</v>
      </c>
      <c r="D15" s="180">
        <v>2225</v>
      </c>
      <c r="E15" s="103" t="s">
        <v>20</v>
      </c>
      <c r="F15" s="42">
        <v>0</v>
      </c>
      <c r="G15" s="116"/>
      <c r="H15" s="117"/>
      <c r="I15" s="117"/>
      <c r="J15" s="11"/>
      <c r="K15" s="117"/>
    </row>
    <row r="16" spans="1:13" s="113" customFormat="1" x14ac:dyDescent="0.25">
      <c r="A16" s="200"/>
      <c r="B16" s="203"/>
      <c r="C16" s="203"/>
      <c r="D16" s="180"/>
      <c r="E16" s="103" t="s">
        <v>21</v>
      </c>
      <c r="F16" s="42">
        <v>0</v>
      </c>
      <c r="G16" s="116"/>
      <c r="H16" s="117"/>
      <c r="I16" s="117"/>
      <c r="J16" s="11"/>
      <c r="K16" s="117"/>
    </row>
    <row r="17" spans="1:13" s="113" customFormat="1" x14ac:dyDescent="0.25">
      <c r="A17" s="200"/>
      <c r="B17" s="203"/>
      <c r="C17" s="203"/>
      <c r="D17" s="180"/>
      <c r="E17" s="103" t="s">
        <v>22</v>
      </c>
      <c r="F17" s="42">
        <v>1.75</v>
      </c>
      <c r="G17" s="116"/>
      <c r="H17" s="117"/>
      <c r="I17" s="117"/>
      <c r="J17" s="11"/>
      <c r="K17" s="117"/>
    </row>
    <row r="18" spans="1:13" s="113" customFormat="1" x14ac:dyDescent="0.25">
      <c r="A18" s="200"/>
      <c r="B18" s="203"/>
      <c r="C18" s="203"/>
      <c r="D18" s="180"/>
      <c r="E18" s="103" t="s">
        <v>23</v>
      </c>
      <c r="F18" s="42">
        <v>0.25</v>
      </c>
      <c r="G18" s="37"/>
      <c r="H18" s="15"/>
      <c r="I18" s="15"/>
      <c r="J18" s="11"/>
      <c r="K18" s="15"/>
    </row>
    <row r="19" spans="1:13" s="113" customFormat="1" x14ac:dyDescent="0.25">
      <c r="A19" s="200"/>
      <c r="B19" s="203"/>
      <c r="C19" s="203"/>
      <c r="D19" s="180"/>
      <c r="E19" s="103" t="s">
        <v>24</v>
      </c>
      <c r="F19" s="42">
        <v>0</v>
      </c>
      <c r="G19" s="37"/>
      <c r="H19" s="15"/>
      <c r="I19" s="15"/>
      <c r="J19" s="11"/>
      <c r="K19" s="15"/>
    </row>
    <row r="20" spans="1:13" s="113" customFormat="1" x14ac:dyDescent="0.25">
      <c r="A20" s="200"/>
      <c r="B20" s="203"/>
      <c r="C20" s="203"/>
      <c r="D20" s="180"/>
      <c r="E20" s="106" t="s">
        <v>18</v>
      </c>
      <c r="F20" s="43">
        <f>SUM(F15:F19)</f>
        <v>2</v>
      </c>
      <c r="G20" s="38">
        <v>0</v>
      </c>
      <c r="H20" s="16">
        <f t="shared" ref="H20:I20" si="0">H19+H18+H17+H16+H15</f>
        <v>0</v>
      </c>
      <c r="I20" s="16">
        <f t="shared" si="0"/>
        <v>0</v>
      </c>
      <c r="J20" s="16">
        <f>SUM(J15:J19)</f>
        <v>0</v>
      </c>
      <c r="K20" s="16">
        <v>0</v>
      </c>
    </row>
    <row r="21" spans="1:13" s="113" customFormat="1" ht="15.75" thickBot="1" x14ac:dyDescent="0.3">
      <c r="A21" s="201"/>
      <c r="B21" s="204"/>
      <c r="C21" s="207" t="s">
        <v>30</v>
      </c>
      <c r="D21" s="207"/>
      <c r="E21" s="108"/>
      <c r="F21" s="89">
        <f>F11+F14+F20</f>
        <v>1250</v>
      </c>
      <c r="G21" s="36">
        <f t="shared" ref="G21:K21" si="1">G20+G11</f>
        <v>0</v>
      </c>
      <c r="H21" s="14">
        <f t="shared" si="1"/>
        <v>0</v>
      </c>
      <c r="I21" s="14">
        <f t="shared" si="1"/>
        <v>0</v>
      </c>
      <c r="J21" s="17">
        <f t="shared" si="1"/>
        <v>0</v>
      </c>
      <c r="K21" s="17">
        <f t="shared" si="1"/>
        <v>0</v>
      </c>
    </row>
    <row r="22" spans="1:13" s="113" customFormat="1" ht="15.75" thickBot="1" x14ac:dyDescent="0.3">
      <c r="A22" s="50"/>
      <c r="B22" s="19"/>
      <c r="C22" s="20"/>
      <c r="D22" s="18"/>
      <c r="E22" s="20"/>
      <c r="F22" s="51"/>
      <c r="G22" s="21"/>
      <c r="H22" s="21"/>
      <c r="I22" s="21"/>
      <c r="J22" s="21"/>
      <c r="K22" s="22"/>
    </row>
    <row r="23" spans="1:13" s="113" customFormat="1" ht="15" customHeight="1" x14ac:dyDescent="0.25">
      <c r="A23" s="199">
        <v>2</v>
      </c>
      <c r="B23" s="202" t="s">
        <v>25</v>
      </c>
      <c r="C23" s="205" t="s">
        <v>15</v>
      </c>
      <c r="D23" s="191">
        <v>3601</v>
      </c>
      <c r="E23" s="107" t="s">
        <v>16</v>
      </c>
      <c r="F23" s="39">
        <v>239.2</v>
      </c>
      <c r="G23" s="10"/>
      <c r="H23" s="11"/>
      <c r="I23" s="11"/>
      <c r="J23" s="12"/>
      <c r="K23" s="13"/>
      <c r="M23" s="169">
        <f>F24+F27</f>
        <v>1116</v>
      </c>
    </row>
    <row r="24" spans="1:13" s="113" customFormat="1" x14ac:dyDescent="0.25">
      <c r="A24" s="200"/>
      <c r="B24" s="203"/>
      <c r="C24" s="206"/>
      <c r="D24" s="180"/>
      <c r="E24" s="101" t="s">
        <v>17</v>
      </c>
      <c r="F24" s="40">
        <v>956.8</v>
      </c>
      <c r="G24" s="10"/>
      <c r="H24" s="11"/>
      <c r="I24" s="11"/>
      <c r="J24" s="12"/>
      <c r="K24" s="13"/>
    </row>
    <row r="25" spans="1:13" s="113" customFormat="1" x14ac:dyDescent="0.25">
      <c r="A25" s="200"/>
      <c r="B25" s="203"/>
      <c r="C25" s="206"/>
      <c r="D25" s="180"/>
      <c r="E25" s="106" t="s">
        <v>18</v>
      </c>
      <c r="F25" s="41">
        <f>SUM(F23:F24)</f>
        <v>1196</v>
      </c>
      <c r="G25" s="36">
        <v>0</v>
      </c>
      <c r="H25" s="14">
        <f>H24+H23</f>
        <v>0</v>
      </c>
      <c r="I25" s="14">
        <v>0</v>
      </c>
      <c r="J25" s="14">
        <f>J23+J24</f>
        <v>0</v>
      </c>
      <c r="K25" s="14">
        <f>K23+K24</f>
        <v>0</v>
      </c>
    </row>
    <row r="26" spans="1:13" s="113" customFormat="1" x14ac:dyDescent="0.25">
      <c r="A26" s="200"/>
      <c r="B26" s="203"/>
      <c r="C26" s="208" t="s">
        <v>33</v>
      </c>
      <c r="D26" s="180">
        <v>2552</v>
      </c>
      <c r="E26" s="101" t="s">
        <v>16</v>
      </c>
      <c r="F26" s="40">
        <v>39.799999999999997</v>
      </c>
      <c r="G26" s="36"/>
      <c r="H26" s="14"/>
      <c r="I26" s="14"/>
      <c r="J26" s="14"/>
      <c r="K26" s="14"/>
    </row>
    <row r="27" spans="1:13" s="113" customFormat="1" x14ac:dyDescent="0.25">
      <c r="A27" s="200"/>
      <c r="B27" s="203"/>
      <c r="C27" s="209"/>
      <c r="D27" s="180"/>
      <c r="E27" s="101" t="s">
        <v>17</v>
      </c>
      <c r="F27" s="40">
        <v>159.19999999999999</v>
      </c>
      <c r="G27" s="36"/>
      <c r="H27" s="14"/>
      <c r="I27" s="14"/>
      <c r="J27" s="14"/>
      <c r="K27" s="14"/>
    </row>
    <row r="28" spans="1:13" s="113" customFormat="1" x14ac:dyDescent="0.25">
      <c r="A28" s="200"/>
      <c r="B28" s="203"/>
      <c r="C28" s="210"/>
      <c r="D28" s="180"/>
      <c r="E28" s="106" t="s">
        <v>18</v>
      </c>
      <c r="F28" s="41">
        <f>SUM(F26:F27)</f>
        <v>199</v>
      </c>
      <c r="G28" s="36"/>
      <c r="H28" s="14"/>
      <c r="I28" s="14"/>
      <c r="J28" s="14"/>
      <c r="K28" s="14"/>
    </row>
    <row r="29" spans="1:13" s="113" customFormat="1" ht="15" customHeight="1" x14ac:dyDescent="0.25">
      <c r="A29" s="200"/>
      <c r="B29" s="203"/>
      <c r="C29" s="203" t="s">
        <v>19</v>
      </c>
      <c r="D29" s="180">
        <v>2225</v>
      </c>
      <c r="E29" s="103" t="s">
        <v>20</v>
      </c>
      <c r="F29" s="42">
        <v>0</v>
      </c>
      <c r="G29" s="116"/>
      <c r="H29" s="117"/>
      <c r="I29" s="117"/>
      <c r="J29" s="11"/>
      <c r="K29" s="117"/>
    </row>
    <row r="30" spans="1:13" s="113" customFormat="1" x14ac:dyDescent="0.25">
      <c r="A30" s="200"/>
      <c r="B30" s="203"/>
      <c r="C30" s="203"/>
      <c r="D30" s="180"/>
      <c r="E30" s="103" t="s">
        <v>21</v>
      </c>
      <c r="F30" s="42">
        <v>0</v>
      </c>
      <c r="G30" s="116"/>
      <c r="H30" s="117"/>
      <c r="I30" s="117"/>
      <c r="J30" s="11"/>
      <c r="K30" s="117"/>
    </row>
    <row r="31" spans="1:13" s="113" customFormat="1" x14ac:dyDescent="0.25">
      <c r="A31" s="200"/>
      <c r="B31" s="203"/>
      <c r="C31" s="203"/>
      <c r="D31" s="180"/>
      <c r="E31" s="103" t="s">
        <v>22</v>
      </c>
      <c r="F31" s="42">
        <v>4.5</v>
      </c>
      <c r="G31" s="116"/>
      <c r="H31" s="117"/>
      <c r="I31" s="117"/>
      <c r="J31" s="11"/>
      <c r="K31" s="117"/>
    </row>
    <row r="32" spans="1:13" s="113" customFormat="1" x14ac:dyDescent="0.25">
      <c r="A32" s="200"/>
      <c r="B32" s="203"/>
      <c r="C32" s="203"/>
      <c r="D32" s="180"/>
      <c r="E32" s="103" t="s">
        <v>23</v>
      </c>
      <c r="F32" s="42">
        <v>0.25</v>
      </c>
      <c r="G32" s="37"/>
      <c r="H32" s="15"/>
      <c r="I32" s="15"/>
      <c r="J32" s="11"/>
      <c r="K32" s="15"/>
    </row>
    <row r="33" spans="1:17" s="113" customFormat="1" x14ac:dyDescent="0.25">
      <c r="A33" s="200"/>
      <c r="B33" s="203"/>
      <c r="C33" s="203"/>
      <c r="D33" s="180"/>
      <c r="E33" s="103" t="s">
        <v>24</v>
      </c>
      <c r="F33" s="42">
        <v>0.25</v>
      </c>
      <c r="G33" s="37"/>
      <c r="H33" s="15"/>
      <c r="I33" s="15"/>
      <c r="J33" s="11"/>
      <c r="K33" s="15"/>
    </row>
    <row r="34" spans="1:17" s="113" customFormat="1" x14ac:dyDescent="0.25">
      <c r="A34" s="200"/>
      <c r="B34" s="203"/>
      <c r="C34" s="203"/>
      <c r="D34" s="180"/>
      <c r="E34" s="106" t="s">
        <v>18</v>
      </c>
      <c r="F34" s="43">
        <f>SUM(F29:F33)</f>
        <v>5</v>
      </c>
      <c r="G34" s="38">
        <v>0</v>
      </c>
      <c r="H34" s="16">
        <f>H33+H32+H31+H30+H29</f>
        <v>0</v>
      </c>
      <c r="I34" s="16">
        <v>0</v>
      </c>
      <c r="J34" s="16">
        <f>SUM(J29:J33)</f>
        <v>0</v>
      </c>
      <c r="K34" s="16">
        <v>0</v>
      </c>
    </row>
    <row r="35" spans="1:17" s="113" customFormat="1" ht="15.75" thickBot="1" x14ac:dyDescent="0.3">
      <c r="A35" s="201"/>
      <c r="B35" s="204"/>
      <c r="C35" s="207" t="s">
        <v>18</v>
      </c>
      <c r="D35" s="207"/>
      <c r="E35" s="108"/>
      <c r="F35" s="89">
        <f>F25+F28+F34</f>
        <v>1400</v>
      </c>
      <c r="G35" s="36">
        <f t="shared" ref="G35:K35" si="2">G34+G25</f>
        <v>0</v>
      </c>
      <c r="H35" s="14">
        <f t="shared" si="2"/>
        <v>0</v>
      </c>
      <c r="I35" s="14">
        <f t="shared" si="2"/>
        <v>0</v>
      </c>
      <c r="J35" s="17">
        <f t="shared" si="2"/>
        <v>0</v>
      </c>
      <c r="K35" s="17">
        <f t="shared" si="2"/>
        <v>0</v>
      </c>
    </row>
    <row r="36" spans="1:17" s="113" customFormat="1" ht="15.75" thickBot="1" x14ac:dyDescent="0.3">
      <c r="A36" s="50"/>
      <c r="B36" s="19"/>
      <c r="C36" s="20"/>
      <c r="D36" s="18"/>
      <c r="E36" s="20"/>
      <c r="F36" s="51"/>
      <c r="G36" s="21"/>
      <c r="H36" s="21"/>
      <c r="I36" s="21"/>
      <c r="J36" s="21"/>
      <c r="K36" s="22"/>
    </row>
    <row r="37" spans="1:17" s="113" customFormat="1" ht="15.75" hidden="1" customHeight="1" thickBot="1" x14ac:dyDescent="0.3">
      <c r="A37" s="31"/>
      <c r="B37" s="32" t="s">
        <v>26</v>
      </c>
      <c r="C37" s="33"/>
      <c r="D37" s="33"/>
      <c r="E37" s="44"/>
      <c r="F37" s="45">
        <f>F35+F21</f>
        <v>2650</v>
      </c>
      <c r="G37" s="36">
        <f t="shared" ref="G37:K37" si="3">G21+G35</f>
        <v>0</v>
      </c>
      <c r="H37" s="14">
        <f t="shared" si="3"/>
        <v>0</v>
      </c>
      <c r="I37" s="14">
        <f t="shared" si="3"/>
        <v>0</v>
      </c>
      <c r="J37" s="17">
        <f t="shared" si="3"/>
        <v>0</v>
      </c>
      <c r="K37" s="17">
        <f t="shared" si="3"/>
        <v>0</v>
      </c>
    </row>
    <row r="38" spans="1:17" s="113" customFormat="1" ht="15.75" hidden="1" customHeight="1" thickBot="1" x14ac:dyDescent="0.3">
      <c r="A38" s="20"/>
      <c r="B38" s="23"/>
      <c r="C38" s="20"/>
      <c r="D38" s="20"/>
      <c r="E38" s="7"/>
      <c r="F38" s="21"/>
      <c r="G38" s="21"/>
      <c r="H38" s="21"/>
      <c r="I38" s="21"/>
      <c r="J38" s="21"/>
      <c r="K38" s="22"/>
    </row>
    <row r="39" spans="1:17" s="113" customFormat="1" ht="15.75" hidden="1" customHeight="1" thickBot="1" x14ac:dyDescent="0.3">
      <c r="A39" s="20" t="s">
        <v>27</v>
      </c>
      <c r="B39" s="23" t="s">
        <v>28</v>
      </c>
      <c r="C39" s="23"/>
      <c r="D39" s="24"/>
      <c r="E39" s="24"/>
      <c r="F39" s="25"/>
      <c r="G39" s="25"/>
      <c r="H39" s="25"/>
      <c r="I39" s="25"/>
      <c r="J39" s="25"/>
      <c r="K39" s="26"/>
    </row>
    <row r="40" spans="1:17" s="113" customFormat="1" ht="15.75" hidden="1" customHeight="1" thickBot="1" x14ac:dyDescent="0.3">
      <c r="A40" s="20"/>
      <c r="B40" s="23"/>
      <c r="C40" s="23"/>
      <c r="D40" s="24"/>
      <c r="E40" s="24"/>
      <c r="F40" s="25"/>
      <c r="G40" s="25"/>
      <c r="H40" s="25"/>
      <c r="I40" s="25"/>
      <c r="J40" s="25"/>
      <c r="K40" s="26"/>
    </row>
    <row r="41" spans="1:17" s="113" customFormat="1" ht="15" customHeight="1" x14ac:dyDescent="0.25">
      <c r="A41" s="185">
        <v>3</v>
      </c>
      <c r="B41" s="213" t="s">
        <v>34</v>
      </c>
      <c r="C41" s="189" t="s">
        <v>35</v>
      </c>
      <c r="D41" s="218">
        <v>4225</v>
      </c>
      <c r="E41" s="107" t="s">
        <v>16</v>
      </c>
      <c r="F41" s="62">
        <v>0</v>
      </c>
      <c r="G41" s="10"/>
      <c r="H41" s="11"/>
      <c r="I41" s="11"/>
      <c r="J41" s="118"/>
      <c r="K41" s="11"/>
      <c r="N41" s="102"/>
      <c r="O41" s="101"/>
      <c r="P41" s="101"/>
      <c r="Q41" s="117"/>
    </row>
    <row r="42" spans="1:17" s="113" customFormat="1" x14ac:dyDescent="0.25">
      <c r="A42" s="186"/>
      <c r="B42" s="214"/>
      <c r="C42" s="190"/>
      <c r="D42" s="192"/>
      <c r="E42" s="101" t="s">
        <v>17</v>
      </c>
      <c r="F42" s="63">
        <v>70</v>
      </c>
      <c r="G42" s="10"/>
      <c r="H42" s="11"/>
      <c r="I42" s="11"/>
      <c r="J42" s="117"/>
      <c r="K42" s="11"/>
      <c r="M42" s="169">
        <f>F42</f>
        <v>70</v>
      </c>
      <c r="N42" s="119"/>
      <c r="O42" s="101"/>
      <c r="P42" s="101"/>
      <c r="Q42" s="117"/>
    </row>
    <row r="43" spans="1:17" s="113" customFormat="1" ht="57.75" customHeight="1" x14ac:dyDescent="0.25">
      <c r="A43" s="186"/>
      <c r="B43" s="214"/>
      <c r="C43" s="190"/>
      <c r="D43" s="192"/>
      <c r="E43" s="110" t="s">
        <v>18</v>
      </c>
      <c r="F43" s="64">
        <f>SUM(F41:F42)</f>
        <v>70</v>
      </c>
      <c r="G43" s="120">
        <f>G41+G42</f>
        <v>0</v>
      </c>
      <c r="H43" s="121">
        <f t="shared" ref="H43" si="4">H41+H42</f>
        <v>0</v>
      </c>
      <c r="I43" s="121">
        <f>I41+I42</f>
        <v>0</v>
      </c>
      <c r="J43" s="122">
        <f t="shared" ref="J43" si="5">J41+J42</f>
        <v>0</v>
      </c>
      <c r="K43" s="121">
        <f>K41+K42</f>
        <v>0</v>
      </c>
      <c r="N43" s="119"/>
      <c r="O43" s="101"/>
      <c r="P43" s="110"/>
      <c r="Q43" s="121"/>
    </row>
    <row r="44" spans="1:17" s="113" customFormat="1" ht="29.25" customHeight="1" x14ac:dyDescent="0.25">
      <c r="A44" s="186"/>
      <c r="B44" s="214"/>
      <c r="C44" s="216" t="s">
        <v>36</v>
      </c>
      <c r="D44" s="192">
        <v>2225</v>
      </c>
      <c r="E44" s="101" t="s">
        <v>16</v>
      </c>
      <c r="F44" s="65">
        <v>11.2</v>
      </c>
      <c r="G44" s="120"/>
      <c r="H44" s="121"/>
      <c r="I44" s="121"/>
      <c r="J44" s="122"/>
      <c r="K44" s="121"/>
      <c r="N44" s="18"/>
      <c r="O44" s="18"/>
      <c r="P44" s="20"/>
      <c r="Q44" s="21"/>
    </row>
    <row r="45" spans="1:17" s="113" customFormat="1" ht="26.25" customHeight="1" x14ac:dyDescent="0.25">
      <c r="A45" s="186"/>
      <c r="B45" s="214"/>
      <c r="C45" s="190"/>
      <c r="D45" s="192"/>
      <c r="E45" s="101" t="s">
        <v>38</v>
      </c>
      <c r="F45" s="65">
        <v>27.8</v>
      </c>
      <c r="G45" s="120"/>
      <c r="H45" s="121"/>
      <c r="I45" s="121"/>
      <c r="J45" s="122"/>
      <c r="K45" s="121"/>
      <c r="N45" s="18"/>
      <c r="O45" s="18"/>
      <c r="P45" s="20"/>
      <c r="Q45" s="21"/>
    </row>
    <row r="46" spans="1:17" s="113" customFormat="1" ht="26.25" customHeight="1" x14ac:dyDescent="0.25">
      <c r="A46" s="186"/>
      <c r="B46" s="214"/>
      <c r="C46" s="190"/>
      <c r="D46" s="192"/>
      <c r="E46" s="106" t="s">
        <v>18</v>
      </c>
      <c r="F46" s="41">
        <f>SUM(F44:F45)</f>
        <v>39</v>
      </c>
      <c r="G46" s="120"/>
      <c r="H46" s="121"/>
      <c r="I46" s="121"/>
      <c r="J46" s="122"/>
      <c r="K46" s="121"/>
      <c r="N46" s="18"/>
      <c r="O46" s="18"/>
      <c r="P46" s="20"/>
      <c r="Q46" s="21"/>
    </row>
    <row r="47" spans="1:17" s="113" customFormat="1" ht="21" customHeight="1" x14ac:dyDescent="0.25">
      <c r="A47" s="186"/>
      <c r="B47" s="214"/>
      <c r="C47" s="190"/>
      <c r="D47" s="192">
        <v>3601</v>
      </c>
      <c r="E47" s="101" t="s">
        <v>16</v>
      </c>
      <c r="F47" s="65">
        <v>10</v>
      </c>
      <c r="G47" s="120"/>
      <c r="H47" s="121"/>
      <c r="I47" s="121"/>
      <c r="J47" s="122"/>
      <c r="K47" s="121"/>
      <c r="N47" s="18"/>
      <c r="O47" s="18"/>
      <c r="P47" s="20"/>
      <c r="Q47" s="21"/>
    </row>
    <row r="48" spans="1:17" s="113" customFormat="1" ht="27.75" customHeight="1" x14ac:dyDescent="0.25">
      <c r="A48" s="186"/>
      <c r="B48" s="214"/>
      <c r="C48" s="190"/>
      <c r="D48" s="192"/>
      <c r="E48" s="101" t="s">
        <v>38</v>
      </c>
      <c r="F48" s="65">
        <v>0</v>
      </c>
      <c r="G48" s="120"/>
      <c r="H48" s="121"/>
      <c r="I48" s="121"/>
      <c r="J48" s="122"/>
      <c r="K48" s="121"/>
      <c r="N48" s="102"/>
      <c r="O48" s="18"/>
      <c r="P48" s="20"/>
      <c r="Q48" s="21"/>
    </row>
    <row r="49" spans="1:17" s="113" customFormat="1" ht="32.25" customHeight="1" x14ac:dyDescent="0.25">
      <c r="A49" s="186"/>
      <c r="B49" s="214"/>
      <c r="C49" s="195"/>
      <c r="D49" s="192"/>
      <c r="E49" s="106" t="s">
        <v>18</v>
      </c>
      <c r="F49" s="41">
        <f>SUM(F47:F48)</f>
        <v>10</v>
      </c>
      <c r="G49" s="120"/>
      <c r="H49" s="121"/>
      <c r="I49" s="121"/>
      <c r="J49" s="122"/>
      <c r="K49" s="121"/>
      <c r="N49" s="119"/>
      <c r="O49" s="18"/>
      <c r="P49" s="20"/>
      <c r="Q49" s="21"/>
    </row>
    <row r="50" spans="1:17" s="113" customFormat="1" ht="19.5" customHeight="1" x14ac:dyDescent="0.25">
      <c r="A50" s="186"/>
      <c r="B50" s="214"/>
      <c r="C50" s="216" t="s">
        <v>48</v>
      </c>
      <c r="D50" s="192">
        <v>2225</v>
      </c>
      <c r="E50" s="101" t="s">
        <v>16</v>
      </c>
      <c r="F50" s="65">
        <v>1</v>
      </c>
      <c r="G50" s="36"/>
      <c r="H50" s="14"/>
      <c r="I50" s="14"/>
      <c r="J50" s="14"/>
      <c r="K50" s="14"/>
      <c r="N50" s="109"/>
    </row>
    <row r="51" spans="1:17" s="113" customFormat="1" ht="19.5" customHeight="1" x14ac:dyDescent="0.25">
      <c r="A51" s="186"/>
      <c r="B51" s="214"/>
      <c r="C51" s="190"/>
      <c r="D51" s="192"/>
      <c r="E51" s="101" t="s">
        <v>17</v>
      </c>
      <c r="F51" s="65">
        <v>0</v>
      </c>
      <c r="G51" s="36"/>
      <c r="H51" s="14"/>
      <c r="I51" s="14"/>
      <c r="J51" s="14"/>
      <c r="K51" s="14"/>
    </row>
    <row r="52" spans="1:17" s="113" customFormat="1" ht="23.25" customHeight="1" x14ac:dyDescent="0.25">
      <c r="A52" s="186"/>
      <c r="B52" s="214"/>
      <c r="C52" s="190"/>
      <c r="D52" s="192"/>
      <c r="E52" s="106" t="s">
        <v>18</v>
      </c>
      <c r="F52" s="41">
        <f>SUM(F50:F51)</f>
        <v>1</v>
      </c>
      <c r="G52" s="36"/>
      <c r="H52" s="14"/>
      <c r="I52" s="14"/>
      <c r="J52" s="14"/>
      <c r="K52" s="14"/>
    </row>
    <row r="53" spans="1:17" s="113" customFormat="1" ht="15.75" customHeight="1" x14ac:dyDescent="0.25">
      <c r="A53" s="186"/>
      <c r="B53" s="214"/>
      <c r="C53" s="190"/>
      <c r="D53" s="192">
        <v>2552</v>
      </c>
      <c r="E53" s="101" t="s">
        <v>16</v>
      </c>
      <c r="F53" s="65">
        <v>1</v>
      </c>
      <c r="G53" s="61"/>
      <c r="H53" s="27"/>
      <c r="I53" s="27"/>
      <c r="J53" s="28"/>
      <c r="K53" s="28"/>
    </row>
    <row r="54" spans="1:17" s="113" customFormat="1" x14ac:dyDescent="0.25">
      <c r="A54" s="186"/>
      <c r="B54" s="214"/>
      <c r="C54" s="190"/>
      <c r="D54" s="192"/>
      <c r="E54" s="101" t="s">
        <v>17</v>
      </c>
      <c r="F54" s="65">
        <v>0</v>
      </c>
      <c r="G54" s="20"/>
      <c r="H54" s="20"/>
      <c r="I54" s="20"/>
      <c r="J54" s="123"/>
      <c r="K54" s="30"/>
    </row>
    <row r="55" spans="1:17" s="113" customFormat="1" ht="22.5" customHeight="1" thickBot="1" x14ac:dyDescent="0.3">
      <c r="A55" s="186"/>
      <c r="B55" s="214"/>
      <c r="C55" s="190"/>
      <c r="D55" s="192"/>
      <c r="E55" s="106" t="s">
        <v>18</v>
      </c>
      <c r="F55" s="41">
        <f>SUM(F53:F54)</f>
        <v>1</v>
      </c>
      <c r="G55" s="10"/>
      <c r="H55" s="11"/>
      <c r="I55" s="11"/>
      <c r="J55" s="11"/>
      <c r="K55" s="11"/>
    </row>
    <row r="56" spans="1:17" s="113" customFormat="1" ht="21.75" customHeight="1" thickBot="1" x14ac:dyDescent="0.3">
      <c r="A56" s="186"/>
      <c r="B56" s="214"/>
      <c r="C56" s="190"/>
      <c r="D56" s="103"/>
      <c r="E56" s="31" t="s">
        <v>50</v>
      </c>
      <c r="F56" s="66">
        <f>F55+F52</f>
        <v>2</v>
      </c>
      <c r="G56" s="10"/>
      <c r="H56" s="11"/>
      <c r="I56" s="11"/>
      <c r="J56" s="11"/>
      <c r="K56" s="11"/>
    </row>
    <row r="57" spans="1:17" s="113" customFormat="1" ht="34.5" customHeight="1" x14ac:dyDescent="0.25">
      <c r="A57" s="186"/>
      <c r="B57" s="214"/>
      <c r="C57" s="190"/>
      <c r="D57" s="192">
        <v>3601</v>
      </c>
      <c r="E57" s="101" t="s">
        <v>16</v>
      </c>
      <c r="F57" s="65">
        <v>19</v>
      </c>
      <c r="G57" s="61">
        <f>G55+G56</f>
        <v>0</v>
      </c>
      <c r="H57" s="27">
        <f>H55+H56</f>
        <v>0</v>
      </c>
      <c r="I57" s="27">
        <f>I55+I56</f>
        <v>0</v>
      </c>
      <c r="J57" s="27">
        <f t="shared" ref="J57" si="6">J55+J56</f>
        <v>0</v>
      </c>
      <c r="K57" s="27">
        <f>K55+K56</f>
        <v>0</v>
      </c>
    </row>
    <row r="58" spans="1:17" s="113" customFormat="1" x14ac:dyDescent="0.25">
      <c r="A58" s="186"/>
      <c r="B58" s="214"/>
      <c r="C58" s="190"/>
      <c r="D58" s="192"/>
      <c r="E58" s="101" t="s">
        <v>17</v>
      </c>
      <c r="F58" s="65">
        <v>0</v>
      </c>
      <c r="G58" s="10"/>
      <c r="H58" s="11"/>
      <c r="I58" s="11"/>
      <c r="J58" s="11"/>
      <c r="K58" s="11"/>
    </row>
    <row r="59" spans="1:17" s="113" customFormat="1" x14ac:dyDescent="0.25">
      <c r="A59" s="186"/>
      <c r="B59" s="214"/>
      <c r="C59" s="195"/>
      <c r="D59" s="192"/>
      <c r="E59" s="106" t="s">
        <v>18</v>
      </c>
      <c r="F59" s="41">
        <f>SUM(F57:F58)</f>
        <v>19</v>
      </c>
      <c r="G59" s="10"/>
      <c r="H59" s="11"/>
      <c r="I59" s="11"/>
      <c r="J59" s="11"/>
      <c r="K59" s="11"/>
    </row>
    <row r="60" spans="1:17" s="113" customFormat="1" ht="15.75" customHeight="1" thickBot="1" x14ac:dyDescent="0.3">
      <c r="A60" s="193"/>
      <c r="B60" s="215"/>
      <c r="C60" s="217" t="s">
        <v>65</v>
      </c>
      <c r="D60" s="217"/>
      <c r="E60" s="108"/>
      <c r="F60" s="88">
        <f>F43+F46+F49+F52+F55+F59</f>
        <v>140</v>
      </c>
      <c r="G60" s="61" t="e">
        <f>G58+G59+#REF!</f>
        <v>#REF!</v>
      </c>
      <c r="H60" s="27" t="e">
        <f>H58+H59+#REF!</f>
        <v>#REF!</v>
      </c>
      <c r="I60" s="27" t="e">
        <f>I58+I59+#REF!</f>
        <v>#REF!</v>
      </c>
      <c r="J60" s="27" t="e">
        <f>J58+J59+#REF!</f>
        <v>#REF!</v>
      </c>
      <c r="K60" s="27" t="e">
        <f>K58+K59+#REF!</f>
        <v>#REF!</v>
      </c>
    </row>
    <row r="61" spans="1:17" s="113" customFormat="1" ht="15.75" thickBot="1" x14ac:dyDescent="0.3">
      <c r="A61" s="19"/>
      <c r="B61" s="19"/>
      <c r="C61" s="4"/>
      <c r="D61" s="4"/>
      <c r="E61" s="4"/>
      <c r="F61" s="29"/>
      <c r="G61" s="21"/>
      <c r="H61" s="21"/>
      <c r="I61" s="21"/>
      <c r="J61" s="21"/>
      <c r="K61" s="22"/>
    </row>
    <row r="62" spans="1:17" s="113" customFormat="1" ht="15" customHeight="1" x14ac:dyDescent="0.25">
      <c r="A62" s="185">
        <v>4</v>
      </c>
      <c r="B62" s="187" t="s">
        <v>59</v>
      </c>
      <c r="C62" s="189" t="s">
        <v>49</v>
      </c>
      <c r="D62" s="191">
        <v>2225</v>
      </c>
      <c r="E62" s="107" t="s">
        <v>16</v>
      </c>
      <c r="F62" s="76">
        <v>2</v>
      </c>
      <c r="G62" s="21"/>
      <c r="H62" s="21"/>
      <c r="I62" s="21"/>
      <c r="J62" s="21"/>
      <c r="K62" s="22"/>
    </row>
    <row r="63" spans="1:17" s="113" customFormat="1" x14ac:dyDescent="0.25">
      <c r="A63" s="186"/>
      <c r="B63" s="188"/>
      <c r="C63" s="190"/>
      <c r="D63" s="180"/>
      <c r="E63" s="101" t="s">
        <v>17</v>
      </c>
      <c r="F63" s="42">
        <v>0</v>
      </c>
      <c r="G63" s="21"/>
      <c r="H63" s="21"/>
      <c r="I63" s="21"/>
      <c r="J63" s="21"/>
      <c r="K63" s="22"/>
    </row>
    <row r="64" spans="1:17" s="113" customFormat="1" x14ac:dyDescent="0.25">
      <c r="A64" s="186"/>
      <c r="B64" s="188"/>
      <c r="C64" s="190"/>
      <c r="D64" s="180"/>
      <c r="E64" s="106" t="s">
        <v>18</v>
      </c>
      <c r="F64" s="77">
        <f>SUM(F62:F63)</f>
        <v>2</v>
      </c>
      <c r="G64" s="21"/>
      <c r="H64" s="21"/>
      <c r="I64" s="21"/>
      <c r="J64" s="21"/>
      <c r="K64" s="22"/>
    </row>
    <row r="65" spans="1:13" s="113" customFormat="1" x14ac:dyDescent="0.25">
      <c r="A65" s="186"/>
      <c r="B65" s="188"/>
      <c r="C65" s="190"/>
      <c r="D65" s="180">
        <v>2552</v>
      </c>
      <c r="E65" s="101" t="s">
        <v>16</v>
      </c>
      <c r="F65" s="42">
        <v>4</v>
      </c>
      <c r="G65" s="21"/>
      <c r="H65" s="21"/>
      <c r="I65" s="21"/>
      <c r="J65" s="21"/>
      <c r="K65" s="22"/>
      <c r="L65" s="113">
        <v>1</v>
      </c>
    </row>
    <row r="66" spans="1:13" s="113" customFormat="1" ht="15" customHeight="1" x14ac:dyDescent="0.25">
      <c r="A66" s="186"/>
      <c r="B66" s="188"/>
      <c r="C66" s="190"/>
      <c r="D66" s="180"/>
      <c r="E66" s="101" t="s">
        <v>17</v>
      </c>
      <c r="F66" s="42">
        <v>0</v>
      </c>
      <c r="G66" s="124"/>
      <c r="H66" s="124"/>
      <c r="J66" s="124"/>
    </row>
    <row r="67" spans="1:13" s="113" customFormat="1" x14ac:dyDescent="0.25">
      <c r="A67" s="186"/>
      <c r="B67" s="188"/>
      <c r="C67" s="190"/>
      <c r="D67" s="180"/>
      <c r="E67" s="106" t="s">
        <v>18</v>
      </c>
      <c r="F67" s="77">
        <f>SUM(F65:F66)</f>
        <v>4</v>
      </c>
      <c r="G67" s="124"/>
      <c r="H67" s="124"/>
      <c r="J67" s="124"/>
    </row>
    <row r="68" spans="1:13" s="113" customFormat="1" x14ac:dyDescent="0.25">
      <c r="A68" s="186"/>
      <c r="B68" s="188"/>
      <c r="C68" s="190"/>
      <c r="D68" s="180">
        <v>3601</v>
      </c>
      <c r="E68" s="101" t="s">
        <v>16</v>
      </c>
      <c r="F68" s="42">
        <v>84</v>
      </c>
      <c r="G68" s="124"/>
      <c r="H68" s="124"/>
      <c r="J68" s="124"/>
    </row>
    <row r="69" spans="1:13" s="113" customFormat="1" x14ac:dyDescent="0.25">
      <c r="A69" s="186"/>
      <c r="B69" s="188"/>
      <c r="C69" s="190"/>
      <c r="D69" s="180"/>
      <c r="E69" s="101" t="s">
        <v>17</v>
      </c>
      <c r="F69" s="42">
        <v>110</v>
      </c>
      <c r="G69" s="124"/>
      <c r="H69" s="124"/>
      <c r="J69" s="124"/>
      <c r="M69" s="169">
        <f>F69</f>
        <v>110</v>
      </c>
    </row>
    <row r="70" spans="1:13" s="113" customFormat="1" x14ac:dyDescent="0.25">
      <c r="A70" s="186"/>
      <c r="B70" s="188"/>
      <c r="C70" s="190"/>
      <c r="D70" s="180"/>
      <c r="E70" s="101" t="s">
        <v>29</v>
      </c>
      <c r="F70" s="42">
        <v>0</v>
      </c>
      <c r="G70" s="124"/>
      <c r="H70" s="124"/>
      <c r="J70" s="124"/>
    </row>
    <row r="71" spans="1:13" s="113" customFormat="1" ht="15.75" thickBot="1" x14ac:dyDescent="0.3">
      <c r="A71" s="186"/>
      <c r="B71" s="188"/>
      <c r="C71" s="190"/>
      <c r="D71" s="181"/>
      <c r="E71" s="110" t="s">
        <v>18</v>
      </c>
      <c r="F71" s="78">
        <f>SUM(F68:F70)</f>
        <v>194</v>
      </c>
      <c r="G71" s="124"/>
      <c r="H71" s="124"/>
      <c r="J71" s="124"/>
    </row>
    <row r="72" spans="1:13" s="113" customFormat="1" ht="15.75" thickBot="1" x14ac:dyDescent="0.3">
      <c r="A72" s="186"/>
      <c r="B72" s="188"/>
      <c r="C72" s="106"/>
      <c r="D72" s="100"/>
      <c r="E72" s="31" t="s">
        <v>50</v>
      </c>
      <c r="F72" s="66">
        <f>F64+F67+F71</f>
        <v>200</v>
      </c>
      <c r="G72" s="124"/>
      <c r="H72" s="124"/>
      <c r="J72" s="124"/>
      <c r="L72" s="113">
        <v>2</v>
      </c>
    </row>
    <row r="73" spans="1:13" s="113" customFormat="1" ht="15" customHeight="1" x14ac:dyDescent="0.25">
      <c r="A73" s="186"/>
      <c r="B73" s="188"/>
      <c r="C73" s="190" t="s">
        <v>84</v>
      </c>
      <c r="D73" s="180">
        <v>2225</v>
      </c>
      <c r="E73" s="109" t="s">
        <v>16</v>
      </c>
      <c r="F73" s="79">
        <v>115</v>
      </c>
      <c r="G73" s="124"/>
      <c r="H73" s="124"/>
      <c r="J73" s="124"/>
    </row>
    <row r="74" spans="1:13" s="113" customFormat="1" x14ac:dyDescent="0.25">
      <c r="A74" s="186"/>
      <c r="B74" s="188"/>
      <c r="C74" s="190"/>
      <c r="D74" s="180"/>
      <c r="E74" s="101" t="s">
        <v>17</v>
      </c>
      <c r="F74" s="42">
        <v>0</v>
      </c>
      <c r="G74" s="124"/>
      <c r="H74" s="124"/>
      <c r="J74" s="124"/>
    </row>
    <row r="75" spans="1:13" s="113" customFormat="1" ht="21.75" customHeight="1" x14ac:dyDescent="0.25">
      <c r="A75" s="186"/>
      <c r="B75" s="188"/>
      <c r="C75" s="190"/>
      <c r="D75" s="180"/>
      <c r="E75" s="106" t="s">
        <v>18</v>
      </c>
      <c r="F75" s="77">
        <f>SUM(F73:F74)</f>
        <v>115</v>
      </c>
      <c r="G75" s="124"/>
      <c r="H75" s="124"/>
      <c r="J75" s="124"/>
      <c r="L75" s="113">
        <v>3</v>
      </c>
    </row>
    <row r="76" spans="1:13" s="113" customFormat="1" ht="15" customHeight="1" x14ac:dyDescent="0.25">
      <c r="A76" s="186"/>
      <c r="B76" s="188"/>
      <c r="C76" s="190"/>
      <c r="D76" s="180">
        <v>2552</v>
      </c>
      <c r="E76" s="101" t="s">
        <v>16</v>
      </c>
      <c r="F76" s="42">
        <v>5</v>
      </c>
      <c r="G76" s="124"/>
      <c r="H76" s="124"/>
    </row>
    <row r="77" spans="1:13" s="113" customFormat="1" x14ac:dyDescent="0.25">
      <c r="A77" s="186"/>
      <c r="B77" s="188"/>
      <c r="C77" s="190"/>
      <c r="D77" s="180"/>
      <c r="E77" s="101" t="s">
        <v>17</v>
      </c>
      <c r="F77" s="42">
        <v>0</v>
      </c>
      <c r="G77" s="124"/>
      <c r="H77" s="124"/>
    </row>
    <row r="78" spans="1:13" s="113" customFormat="1" ht="15.75" thickBot="1" x14ac:dyDescent="0.3">
      <c r="A78" s="186"/>
      <c r="B78" s="188"/>
      <c r="C78" s="190"/>
      <c r="D78" s="181"/>
      <c r="E78" s="110" t="s">
        <v>18</v>
      </c>
      <c r="F78" s="78">
        <f>SUM(F76:F77)</f>
        <v>5</v>
      </c>
      <c r="G78" s="124"/>
      <c r="H78" s="124"/>
    </row>
    <row r="79" spans="1:13" s="113" customFormat="1" ht="15.75" thickBot="1" x14ac:dyDescent="0.3">
      <c r="A79" s="186"/>
      <c r="B79" s="188"/>
      <c r="C79" s="195"/>
      <c r="D79" s="100"/>
      <c r="E79" s="31" t="s">
        <v>50</v>
      </c>
      <c r="F79" s="66">
        <f>F78+F75</f>
        <v>120</v>
      </c>
      <c r="G79" s="124"/>
      <c r="H79" s="124"/>
    </row>
    <row r="80" spans="1:13" s="113" customFormat="1" ht="15" customHeight="1" x14ac:dyDescent="0.25">
      <c r="A80" s="186"/>
      <c r="B80" s="188"/>
      <c r="C80" s="190" t="s">
        <v>31</v>
      </c>
      <c r="D80" s="211">
        <v>2225</v>
      </c>
      <c r="E80" s="109" t="s">
        <v>16</v>
      </c>
      <c r="F80" s="79">
        <v>4.5</v>
      </c>
      <c r="G80" s="124"/>
      <c r="H80" s="124"/>
    </row>
    <row r="81" spans="1:13" s="113" customFormat="1" ht="15.75" thickBot="1" x14ac:dyDescent="0.3">
      <c r="A81" s="186"/>
      <c r="B81" s="188"/>
      <c r="C81" s="190"/>
      <c r="D81" s="180"/>
      <c r="E81" s="102" t="s">
        <v>51</v>
      </c>
      <c r="F81" s="80">
        <v>3.5</v>
      </c>
      <c r="G81" s="124"/>
      <c r="H81" s="124"/>
    </row>
    <row r="82" spans="1:13" s="113" customFormat="1" ht="15.75" thickBot="1" x14ac:dyDescent="0.3">
      <c r="A82" s="186"/>
      <c r="B82" s="188"/>
      <c r="C82" s="190"/>
      <c r="D82" s="212"/>
      <c r="E82" s="31" t="s">
        <v>18</v>
      </c>
      <c r="F82" s="67">
        <f>SUM(F80:F81)</f>
        <v>8</v>
      </c>
      <c r="G82" s="124"/>
      <c r="H82" s="124"/>
    </row>
    <row r="83" spans="1:13" s="113" customFormat="1" ht="15.75" customHeight="1" x14ac:dyDescent="0.25">
      <c r="A83" s="186"/>
      <c r="B83" s="188"/>
      <c r="C83" s="192" t="s">
        <v>52</v>
      </c>
      <c r="D83" s="180">
        <v>2225</v>
      </c>
      <c r="E83" s="73" t="s">
        <v>42</v>
      </c>
      <c r="F83" s="79">
        <v>0</v>
      </c>
      <c r="G83" s="124"/>
      <c r="H83" s="124"/>
      <c r="L83" s="113">
        <v>4</v>
      </c>
    </row>
    <row r="84" spans="1:13" s="113" customFormat="1" ht="15" customHeight="1" x14ac:dyDescent="0.25">
      <c r="A84" s="186"/>
      <c r="B84" s="188"/>
      <c r="C84" s="192"/>
      <c r="D84" s="180"/>
      <c r="E84" s="71" t="s">
        <v>21</v>
      </c>
      <c r="F84" s="42">
        <v>0</v>
      </c>
      <c r="G84" s="124"/>
      <c r="H84" s="124"/>
    </row>
    <row r="85" spans="1:13" s="113" customFormat="1" x14ac:dyDescent="0.25">
      <c r="A85" s="186"/>
      <c r="B85" s="188"/>
      <c r="C85" s="192"/>
      <c r="D85" s="180"/>
      <c r="E85" s="71" t="s">
        <v>22</v>
      </c>
      <c r="F85" s="42">
        <v>0</v>
      </c>
    </row>
    <row r="86" spans="1:13" s="113" customFormat="1" x14ac:dyDescent="0.25">
      <c r="A86" s="186"/>
      <c r="B86" s="188"/>
      <c r="C86" s="192"/>
      <c r="D86" s="180"/>
      <c r="E86" s="71" t="s">
        <v>44</v>
      </c>
      <c r="F86" s="42">
        <v>0</v>
      </c>
    </row>
    <row r="87" spans="1:13" s="113" customFormat="1" x14ac:dyDescent="0.25">
      <c r="A87" s="186"/>
      <c r="B87" s="188"/>
      <c r="C87" s="192"/>
      <c r="D87" s="180"/>
      <c r="E87" s="71" t="s">
        <v>45</v>
      </c>
      <c r="F87" s="42">
        <v>0</v>
      </c>
    </row>
    <row r="88" spans="1:13" s="113" customFormat="1" x14ac:dyDescent="0.25">
      <c r="A88" s="186"/>
      <c r="B88" s="188"/>
      <c r="C88" s="192"/>
      <c r="D88" s="180"/>
      <c r="E88" s="71" t="s">
        <v>23</v>
      </c>
      <c r="F88" s="42">
        <v>0.39</v>
      </c>
    </row>
    <row r="89" spans="1:13" s="113" customFormat="1" ht="15.75" thickBot="1" x14ac:dyDescent="0.3">
      <c r="A89" s="186"/>
      <c r="B89" s="188"/>
      <c r="C89" s="192"/>
      <c r="D89" s="180"/>
      <c r="E89" s="72" t="s">
        <v>53</v>
      </c>
      <c r="F89" s="80">
        <v>0</v>
      </c>
    </row>
    <row r="90" spans="1:13" s="113" customFormat="1" ht="15.75" thickBot="1" x14ac:dyDescent="0.3">
      <c r="A90" s="186"/>
      <c r="B90" s="188"/>
      <c r="C90" s="192"/>
      <c r="D90" s="212"/>
      <c r="E90" s="31" t="s">
        <v>18</v>
      </c>
      <c r="F90" s="67">
        <f>SUM(F83:F89)</f>
        <v>0.39</v>
      </c>
    </row>
    <row r="91" spans="1:13" s="113" customFormat="1" ht="15.75" customHeight="1" x14ac:dyDescent="0.25">
      <c r="A91" s="186"/>
      <c r="B91" s="188"/>
      <c r="C91" s="190" t="s">
        <v>54</v>
      </c>
      <c r="D91" s="211">
        <v>2225</v>
      </c>
      <c r="E91" s="101" t="s">
        <v>16</v>
      </c>
      <c r="F91" s="42">
        <v>27</v>
      </c>
      <c r="L91" s="113">
        <v>5</v>
      </c>
    </row>
    <row r="92" spans="1:13" s="113" customFormat="1" x14ac:dyDescent="0.25">
      <c r="A92" s="186"/>
      <c r="B92" s="188"/>
      <c r="C92" s="190"/>
      <c r="D92" s="180"/>
      <c r="E92" s="101" t="s">
        <v>17</v>
      </c>
      <c r="F92" s="42">
        <v>20</v>
      </c>
      <c r="M92" s="169">
        <f>F92+F96</f>
        <v>30</v>
      </c>
    </row>
    <row r="93" spans="1:13" s="113" customFormat="1" ht="15.75" thickBot="1" x14ac:dyDescent="0.3">
      <c r="A93" s="186"/>
      <c r="B93" s="188"/>
      <c r="C93" s="190"/>
      <c r="D93" s="180"/>
      <c r="E93" s="102" t="s">
        <v>29</v>
      </c>
      <c r="F93" s="80">
        <v>0</v>
      </c>
    </row>
    <row r="94" spans="1:13" s="113" customFormat="1" ht="15.75" thickBot="1" x14ac:dyDescent="0.3">
      <c r="A94" s="186"/>
      <c r="B94" s="188"/>
      <c r="C94" s="190"/>
      <c r="D94" s="212"/>
      <c r="E94" s="31" t="s">
        <v>18</v>
      </c>
      <c r="F94" s="67">
        <f>SUM(F91:F93)</f>
        <v>47</v>
      </c>
    </row>
    <row r="95" spans="1:13" s="113" customFormat="1" x14ac:dyDescent="0.25">
      <c r="A95" s="186"/>
      <c r="B95" s="188"/>
      <c r="C95" s="190"/>
      <c r="D95" s="180">
        <v>3601</v>
      </c>
      <c r="E95" s="109" t="s">
        <v>16</v>
      </c>
      <c r="F95" s="79">
        <v>101</v>
      </c>
    </row>
    <row r="96" spans="1:13" s="113" customFormat="1" x14ac:dyDescent="0.25">
      <c r="A96" s="186"/>
      <c r="B96" s="188"/>
      <c r="C96" s="190"/>
      <c r="D96" s="180"/>
      <c r="E96" s="101" t="s">
        <v>17</v>
      </c>
      <c r="F96" s="42">
        <v>10</v>
      </c>
      <c r="L96" s="113">
        <v>6</v>
      </c>
    </row>
    <row r="97" spans="1:12" s="113" customFormat="1" ht="15.75" thickBot="1" x14ac:dyDescent="0.3">
      <c r="A97" s="186"/>
      <c r="B97" s="188"/>
      <c r="C97" s="190"/>
      <c r="D97" s="180"/>
      <c r="E97" s="106" t="s">
        <v>18</v>
      </c>
      <c r="F97" s="77">
        <f>SUM(F95:F96)</f>
        <v>111</v>
      </c>
    </row>
    <row r="98" spans="1:12" s="113" customFormat="1" ht="15.75" thickBot="1" x14ac:dyDescent="0.3">
      <c r="A98" s="186"/>
      <c r="B98" s="188"/>
      <c r="C98" s="105"/>
      <c r="D98" s="101"/>
      <c r="E98" s="31" t="s">
        <v>18</v>
      </c>
      <c r="F98" s="67">
        <f>F94+F97</f>
        <v>158</v>
      </c>
    </row>
    <row r="99" spans="1:12" s="113" customFormat="1" ht="15.75" customHeight="1" x14ac:dyDescent="0.25">
      <c r="A99" s="186"/>
      <c r="B99" s="188"/>
      <c r="C99" s="216" t="s">
        <v>85</v>
      </c>
      <c r="D99" s="180">
        <v>2225</v>
      </c>
      <c r="E99" s="68" t="s">
        <v>55</v>
      </c>
      <c r="F99" s="42">
        <v>2</v>
      </c>
      <c r="L99" s="113">
        <v>7</v>
      </c>
    </row>
    <row r="100" spans="1:12" s="113" customFormat="1" x14ac:dyDescent="0.25">
      <c r="A100" s="186"/>
      <c r="B100" s="188"/>
      <c r="C100" s="190"/>
      <c r="D100" s="180"/>
      <c r="E100" s="101" t="s">
        <v>16</v>
      </c>
      <c r="F100" s="42">
        <v>2</v>
      </c>
    </row>
    <row r="101" spans="1:12" s="113" customFormat="1" x14ac:dyDescent="0.25">
      <c r="A101" s="186"/>
      <c r="B101" s="188"/>
      <c r="C101" s="190"/>
      <c r="D101" s="180"/>
      <c r="E101" s="101" t="s">
        <v>17</v>
      </c>
      <c r="F101" s="42">
        <v>0</v>
      </c>
    </row>
    <row r="102" spans="1:12" s="113" customFormat="1" ht="15" customHeight="1" thickBot="1" x14ac:dyDescent="0.3">
      <c r="A102" s="186"/>
      <c r="B102" s="188"/>
      <c r="C102" s="190"/>
      <c r="D102" s="180"/>
      <c r="E102" s="102" t="s">
        <v>53</v>
      </c>
      <c r="F102" s="80">
        <v>13.39</v>
      </c>
    </row>
    <row r="103" spans="1:12" s="113" customFormat="1" ht="15.75" thickBot="1" x14ac:dyDescent="0.3">
      <c r="A103" s="186"/>
      <c r="B103" s="188"/>
      <c r="C103" s="190"/>
      <c r="D103" s="212"/>
      <c r="E103" s="31" t="s">
        <v>18</v>
      </c>
      <c r="F103" s="67">
        <f>SUM(F99:F102)</f>
        <v>17.39</v>
      </c>
    </row>
    <row r="104" spans="1:12" s="113" customFormat="1" ht="15" customHeight="1" x14ac:dyDescent="0.25">
      <c r="A104" s="186"/>
      <c r="B104" s="188"/>
      <c r="C104" s="182" t="s">
        <v>56</v>
      </c>
      <c r="D104" s="180">
        <v>3601</v>
      </c>
      <c r="E104" s="109" t="s">
        <v>16</v>
      </c>
      <c r="F104" s="79">
        <v>1</v>
      </c>
      <c r="L104" s="159"/>
    </row>
    <row r="105" spans="1:12" s="113" customFormat="1" ht="15.75" thickBot="1" x14ac:dyDescent="0.3">
      <c r="A105" s="186"/>
      <c r="B105" s="188"/>
      <c r="C105" s="182"/>
      <c r="D105" s="180"/>
      <c r="E105" s="102" t="s">
        <v>17</v>
      </c>
      <c r="F105" s="80">
        <v>0</v>
      </c>
    </row>
    <row r="106" spans="1:12" s="113" customFormat="1" ht="15.75" thickBot="1" x14ac:dyDescent="0.3">
      <c r="A106" s="193"/>
      <c r="B106" s="194"/>
      <c r="C106" s="183"/>
      <c r="D106" s="184"/>
      <c r="E106" s="31" t="s">
        <v>18</v>
      </c>
      <c r="F106" s="67">
        <f>SUM(F104:F105)</f>
        <v>1</v>
      </c>
    </row>
    <row r="107" spans="1:12" s="113" customFormat="1" ht="16.5" thickBot="1" x14ac:dyDescent="0.3">
      <c r="A107" s="74"/>
      <c r="B107" s="75"/>
      <c r="C107" s="84" t="s">
        <v>57</v>
      </c>
      <c r="D107" s="84"/>
      <c r="E107" s="84"/>
      <c r="F107" s="86">
        <f>F72+F79+F82+F90+F98+F103+F106</f>
        <v>504.78</v>
      </c>
    </row>
    <row r="108" spans="1:12" s="113" customFormat="1" ht="15.75" thickBot="1" x14ac:dyDescent="0.3">
      <c r="A108" s="34"/>
      <c r="B108" s="34"/>
      <c r="C108" s="34"/>
      <c r="D108" s="34"/>
      <c r="E108" s="34"/>
      <c r="F108" s="2"/>
    </row>
    <row r="109" spans="1:12" s="113" customFormat="1" ht="15" customHeight="1" x14ac:dyDescent="0.25">
      <c r="A109" s="185">
        <v>5</v>
      </c>
      <c r="B109" s="187" t="s">
        <v>58</v>
      </c>
      <c r="C109" s="189" t="s">
        <v>60</v>
      </c>
      <c r="D109" s="191">
        <v>2225</v>
      </c>
      <c r="E109" s="107" t="s">
        <v>16</v>
      </c>
      <c r="F109" s="76">
        <v>0</v>
      </c>
    </row>
    <row r="110" spans="1:12" s="113" customFormat="1" x14ac:dyDescent="0.25">
      <c r="A110" s="186"/>
      <c r="B110" s="188"/>
      <c r="C110" s="190"/>
      <c r="D110" s="180"/>
      <c r="E110" s="81" t="s">
        <v>61</v>
      </c>
      <c r="F110" s="42">
        <v>0</v>
      </c>
    </row>
    <row r="111" spans="1:12" s="113" customFormat="1" x14ac:dyDescent="0.25">
      <c r="A111" s="186"/>
      <c r="B111" s="188"/>
      <c r="C111" s="190"/>
      <c r="D111" s="180"/>
      <c r="E111" s="101" t="s">
        <v>17</v>
      </c>
      <c r="F111" s="42">
        <v>0</v>
      </c>
    </row>
    <row r="112" spans="1:12" s="113" customFormat="1" hidden="1" x14ac:dyDescent="0.25">
      <c r="A112" s="186"/>
      <c r="B112" s="188"/>
      <c r="C112" s="190"/>
      <c r="D112" s="180"/>
      <c r="E112" s="106"/>
      <c r="F112" s="77"/>
    </row>
    <row r="113" spans="1:13" s="113" customFormat="1" ht="15" customHeight="1" x14ac:dyDescent="0.25">
      <c r="A113" s="186"/>
      <c r="B113" s="188"/>
      <c r="C113" s="190"/>
      <c r="D113" s="192" t="s">
        <v>62</v>
      </c>
      <c r="E113" s="82" t="s">
        <v>42</v>
      </c>
      <c r="F113" s="42">
        <v>1</v>
      </c>
    </row>
    <row r="114" spans="1:13" s="113" customFormat="1" x14ac:dyDescent="0.25">
      <c r="A114" s="186"/>
      <c r="B114" s="188"/>
      <c r="C114" s="190"/>
      <c r="D114" s="192"/>
      <c r="E114" s="82" t="s">
        <v>21</v>
      </c>
      <c r="F114" s="42">
        <v>0</v>
      </c>
    </row>
    <row r="115" spans="1:13" s="113" customFormat="1" x14ac:dyDescent="0.25">
      <c r="A115" s="186"/>
      <c r="B115" s="188"/>
      <c r="C115" s="190"/>
      <c r="D115" s="192"/>
      <c r="E115" s="82" t="s">
        <v>22</v>
      </c>
      <c r="F115" s="42">
        <v>1</v>
      </c>
    </row>
    <row r="116" spans="1:13" s="113" customFormat="1" x14ac:dyDescent="0.25">
      <c r="A116" s="186"/>
      <c r="B116" s="188"/>
      <c r="C116" s="190"/>
      <c r="D116" s="192"/>
      <c r="E116" s="82" t="s">
        <v>23</v>
      </c>
      <c r="F116" s="42">
        <v>1</v>
      </c>
    </row>
    <row r="117" spans="1:13" s="113" customFormat="1" x14ac:dyDescent="0.25">
      <c r="A117" s="186"/>
      <c r="B117" s="188"/>
      <c r="C117" s="190"/>
      <c r="D117" s="192"/>
      <c r="E117" s="83" t="s">
        <v>53</v>
      </c>
      <c r="F117" s="42">
        <v>2</v>
      </c>
    </row>
    <row r="118" spans="1:13" s="113" customFormat="1" x14ac:dyDescent="0.25">
      <c r="A118" s="186"/>
      <c r="B118" s="188"/>
      <c r="C118" s="190"/>
      <c r="D118" s="192"/>
      <c r="E118" s="106" t="s">
        <v>18</v>
      </c>
      <c r="F118" s="77">
        <f>SUM(F109:F117)</f>
        <v>5</v>
      </c>
    </row>
    <row r="119" spans="1:13" s="113" customFormat="1" ht="24.75" customHeight="1" x14ac:dyDescent="0.25">
      <c r="A119" s="186"/>
      <c r="B119" s="188"/>
      <c r="C119" s="190"/>
      <c r="D119" s="180">
        <v>2552</v>
      </c>
      <c r="E119" s="101" t="s">
        <v>16</v>
      </c>
      <c r="F119" s="42">
        <v>160</v>
      </c>
    </row>
    <row r="120" spans="1:13" s="113" customFormat="1" ht="23.25" customHeight="1" x14ac:dyDescent="0.25">
      <c r="A120" s="186"/>
      <c r="B120" s="188"/>
      <c r="C120" s="190"/>
      <c r="D120" s="180"/>
      <c r="E120" s="101" t="s">
        <v>17</v>
      </c>
      <c r="F120" s="42">
        <v>5</v>
      </c>
      <c r="M120" s="169">
        <f>F120+F123</f>
        <v>20</v>
      </c>
    </row>
    <row r="121" spans="1:13" s="113" customFormat="1" ht="22.5" customHeight="1" x14ac:dyDescent="0.25">
      <c r="A121" s="186"/>
      <c r="B121" s="188"/>
      <c r="C121" s="190"/>
      <c r="D121" s="181"/>
      <c r="E121" s="110" t="s">
        <v>18</v>
      </c>
      <c r="F121" s="78">
        <f>SUM(F119:F120)</f>
        <v>165</v>
      </c>
    </row>
    <row r="122" spans="1:13" s="113" customFormat="1" ht="23.25" customHeight="1" x14ac:dyDescent="0.25">
      <c r="A122" s="186"/>
      <c r="B122" s="188"/>
      <c r="C122" s="105"/>
      <c r="D122" s="180">
        <v>3601</v>
      </c>
      <c r="E122" s="101" t="s">
        <v>16</v>
      </c>
      <c r="F122" s="42">
        <v>1269.22</v>
      </c>
    </row>
    <row r="123" spans="1:13" s="113" customFormat="1" ht="25.5" customHeight="1" x14ac:dyDescent="0.25">
      <c r="A123" s="186"/>
      <c r="B123" s="188"/>
      <c r="C123" s="105"/>
      <c r="D123" s="180"/>
      <c r="E123" s="101" t="s">
        <v>17</v>
      </c>
      <c r="F123" s="42">
        <v>15</v>
      </c>
    </row>
    <row r="124" spans="1:13" s="113" customFormat="1" ht="15.75" thickBot="1" x14ac:dyDescent="0.3">
      <c r="A124" s="186"/>
      <c r="B124" s="188"/>
      <c r="C124" s="105"/>
      <c r="D124" s="181"/>
      <c r="E124" s="110" t="s">
        <v>18</v>
      </c>
      <c r="F124" s="78">
        <f>SUM(F122:F123)</f>
        <v>1284.22</v>
      </c>
    </row>
    <row r="125" spans="1:13" s="113" customFormat="1" ht="15.75" thickBot="1" x14ac:dyDescent="0.3">
      <c r="A125" s="186"/>
      <c r="B125" s="188"/>
      <c r="C125" s="106"/>
      <c r="D125" s="100"/>
      <c r="E125" s="31" t="s">
        <v>50</v>
      </c>
      <c r="F125" s="66">
        <f>F121+F118+F112+F124</f>
        <v>1454.22</v>
      </c>
    </row>
    <row r="126" spans="1:13" s="113" customFormat="1" ht="30" customHeight="1" x14ac:dyDescent="0.25">
      <c r="A126" s="186"/>
      <c r="B126" s="188"/>
      <c r="C126" s="192" t="s">
        <v>63</v>
      </c>
      <c r="D126" s="180">
        <v>2225</v>
      </c>
      <c r="E126" s="109" t="s">
        <v>16</v>
      </c>
      <c r="F126" s="79">
        <v>0</v>
      </c>
    </row>
    <row r="127" spans="1:13" s="113" customFormat="1" ht="27" customHeight="1" thickBot="1" x14ac:dyDescent="0.3">
      <c r="A127" s="186"/>
      <c r="B127" s="188"/>
      <c r="C127" s="192"/>
      <c r="D127" s="180"/>
      <c r="E127" s="101" t="s">
        <v>61</v>
      </c>
      <c r="F127" s="42">
        <v>50</v>
      </c>
    </row>
    <row r="128" spans="1:13" s="113" customFormat="1" ht="15.75" thickBot="1" x14ac:dyDescent="0.3">
      <c r="A128" s="186"/>
      <c r="B128" s="188"/>
      <c r="C128" s="192"/>
      <c r="D128" s="180"/>
      <c r="E128" s="31" t="s">
        <v>50</v>
      </c>
      <c r="F128" s="66">
        <f>SUM(F126:F127)</f>
        <v>50</v>
      </c>
    </row>
    <row r="129" spans="1:6" s="113" customFormat="1" ht="23.25" customHeight="1" x14ac:dyDescent="0.25">
      <c r="A129" s="186"/>
      <c r="B129" s="188"/>
      <c r="C129" s="192" t="s">
        <v>64</v>
      </c>
      <c r="D129" s="180">
        <v>2225</v>
      </c>
      <c r="E129" s="101" t="s">
        <v>16</v>
      </c>
      <c r="F129" s="42">
        <v>1</v>
      </c>
    </row>
    <row r="130" spans="1:6" s="113" customFormat="1" ht="27.75" customHeight="1" thickBot="1" x14ac:dyDescent="0.3">
      <c r="A130" s="186"/>
      <c r="B130" s="188"/>
      <c r="C130" s="192"/>
      <c r="D130" s="180"/>
      <c r="E130" s="101" t="s">
        <v>17</v>
      </c>
      <c r="F130" s="42">
        <v>0</v>
      </c>
    </row>
    <row r="131" spans="1:6" s="113" customFormat="1" ht="15.75" thickBot="1" x14ac:dyDescent="0.3">
      <c r="A131" s="186"/>
      <c r="B131" s="188"/>
      <c r="C131" s="109"/>
      <c r="D131" s="100"/>
      <c r="E131" s="31" t="s">
        <v>50</v>
      </c>
      <c r="F131" s="66">
        <f>SUM(F129:F130)</f>
        <v>1</v>
      </c>
    </row>
    <row r="132" spans="1:6" s="113" customFormat="1" ht="19.5" thickBot="1" x14ac:dyDescent="0.35">
      <c r="A132" s="74"/>
      <c r="B132" s="75"/>
      <c r="C132" s="84" t="s">
        <v>57</v>
      </c>
      <c r="D132" s="84"/>
      <c r="E132" s="84"/>
      <c r="F132" s="85">
        <f>F131+F128+F125</f>
        <v>1505.22</v>
      </c>
    </row>
    <row r="133" spans="1:6" s="113" customFormat="1" ht="15.75" thickBot="1" x14ac:dyDescent="0.3">
      <c r="A133" s="2"/>
      <c r="B133" s="2"/>
      <c r="C133" s="2"/>
      <c r="D133" s="2"/>
      <c r="E133" s="2"/>
      <c r="F133" s="2"/>
    </row>
    <row r="134" spans="1:6" ht="18.75" thickBot="1" x14ac:dyDescent="0.3">
      <c r="A134" s="98"/>
      <c r="B134" s="219" t="s">
        <v>74</v>
      </c>
      <c r="C134" s="220"/>
      <c r="D134" s="220"/>
      <c r="E134" s="221"/>
      <c r="F134" s="70">
        <f>F21+F35+F60+F107+F132</f>
        <v>4800</v>
      </c>
    </row>
    <row r="135" spans="1:6" ht="16.5" thickBot="1" x14ac:dyDescent="0.3">
      <c r="A135" s="104"/>
      <c r="B135" s="111"/>
      <c r="C135" s="111"/>
      <c r="D135" s="111"/>
      <c r="E135" s="125"/>
      <c r="F135" s="126"/>
    </row>
    <row r="136" spans="1:6" x14ac:dyDescent="0.25">
      <c r="A136" s="222" t="s">
        <v>75</v>
      </c>
      <c r="B136" s="223"/>
      <c r="C136" s="223"/>
      <c r="D136" s="223"/>
      <c r="E136" s="223"/>
      <c r="F136" s="224"/>
    </row>
    <row r="137" spans="1:6" ht="30" x14ac:dyDescent="0.25">
      <c r="A137" s="127"/>
      <c r="B137" s="106"/>
      <c r="C137" s="106" t="s">
        <v>78</v>
      </c>
      <c r="D137" s="106" t="s">
        <v>79</v>
      </c>
      <c r="E137" s="47"/>
      <c r="F137" s="128" t="s">
        <v>80</v>
      </c>
    </row>
    <row r="138" spans="1:6" ht="15.75" x14ac:dyDescent="0.25">
      <c r="A138" s="127"/>
      <c r="B138" s="106"/>
      <c r="C138" s="106">
        <v>1</v>
      </c>
      <c r="D138" s="106">
        <v>2013</v>
      </c>
      <c r="E138" s="47"/>
      <c r="F138" s="135">
        <v>0</v>
      </c>
    </row>
    <row r="139" spans="1:6" ht="15.75" x14ac:dyDescent="0.25">
      <c r="A139" s="127"/>
      <c r="B139" s="106"/>
      <c r="C139" s="106">
        <v>2</v>
      </c>
      <c r="D139" s="106">
        <v>2225</v>
      </c>
      <c r="E139" s="46"/>
      <c r="F139" s="135">
        <f>F20+F34+F46+F52+F64+F75+F82+F90+F94+F103+F118+F128+F131</f>
        <v>292.77999999999997</v>
      </c>
    </row>
    <row r="140" spans="1:6" ht="15.75" x14ac:dyDescent="0.25">
      <c r="A140" s="127"/>
      <c r="B140" s="106"/>
      <c r="C140" s="106">
        <v>3</v>
      </c>
      <c r="D140" s="106">
        <v>2251</v>
      </c>
      <c r="E140" s="46"/>
      <c r="F140" s="135">
        <v>0</v>
      </c>
    </row>
    <row r="141" spans="1:6" ht="15.75" x14ac:dyDescent="0.25">
      <c r="A141" s="127"/>
      <c r="B141" s="106"/>
      <c r="C141" s="106">
        <v>4</v>
      </c>
      <c r="D141" s="106">
        <v>2552</v>
      </c>
      <c r="E141" s="46"/>
      <c r="F141" s="135">
        <f>F14+F28+F55+F67+F78+F121</f>
        <v>449</v>
      </c>
    </row>
    <row r="142" spans="1:6" ht="15.75" x14ac:dyDescent="0.25">
      <c r="A142" s="127"/>
      <c r="B142" s="106"/>
      <c r="C142" s="106">
        <v>5</v>
      </c>
      <c r="D142" s="106">
        <v>3601</v>
      </c>
      <c r="E142" s="90"/>
      <c r="F142" s="135">
        <f>F11+F25+F49+F59+F71+F97+F106+F124</f>
        <v>3988.2200000000003</v>
      </c>
    </row>
    <row r="143" spans="1:6" ht="15.75" x14ac:dyDescent="0.25">
      <c r="A143" s="127"/>
      <c r="B143" s="106"/>
      <c r="C143" s="106">
        <v>6</v>
      </c>
      <c r="D143" s="106">
        <v>4225</v>
      </c>
      <c r="E143" s="46"/>
      <c r="F143" s="135">
        <f>F43</f>
        <v>70</v>
      </c>
    </row>
    <row r="144" spans="1:6" ht="15.75" thickBot="1" x14ac:dyDescent="0.3">
      <c r="A144" s="129"/>
      <c r="B144" s="69"/>
      <c r="C144" s="69"/>
      <c r="D144" s="69"/>
      <c r="E144" s="131"/>
      <c r="F144" s="136"/>
    </row>
    <row r="145" spans="1:6" ht="15.75" thickBot="1" x14ac:dyDescent="0.3">
      <c r="A145" s="129"/>
      <c r="B145" s="69"/>
      <c r="C145" s="69"/>
      <c r="D145" s="130"/>
      <c r="E145" s="134" t="s">
        <v>50</v>
      </c>
      <c r="F145" s="137">
        <f>SUM(F139:F144)</f>
        <v>4800</v>
      </c>
    </row>
    <row r="146" spans="1:6" ht="15.75" thickBot="1" x14ac:dyDescent="0.3">
      <c r="A146" s="91"/>
      <c r="B146" s="92"/>
      <c r="C146" s="92"/>
      <c r="D146" s="92"/>
      <c r="E146" s="132"/>
      <c r="F146" s="133"/>
    </row>
    <row r="147" spans="1:6" ht="15.75" x14ac:dyDescent="0.25">
      <c r="A147" s="127"/>
      <c r="B147" s="168"/>
      <c r="C147" s="168">
        <v>1</v>
      </c>
      <c r="D147" s="168"/>
      <c r="E147" s="90" t="s">
        <v>16</v>
      </c>
      <c r="F147" s="135">
        <f>F9+F12+F23+F26+F41+F44+F47+F50+F53+F57+F62+F65+F68+F73+F76+F80+F91+F95+F100+F104+F109+F119+F122+F126+F129</f>
        <v>2970.52</v>
      </c>
    </row>
    <row r="148" spans="1:6" ht="15.75" x14ac:dyDescent="0.25">
      <c r="A148" s="127"/>
      <c r="B148" s="168"/>
      <c r="C148" s="168">
        <v>2</v>
      </c>
      <c r="D148" s="168"/>
      <c r="E148" s="46" t="s">
        <v>17</v>
      </c>
      <c r="F148" s="135">
        <f>F10+F13+F24+F27+F42+F51+F54+F58+F63+F66+F69+F74+F77+F92+F96+F101+F105+F111+F120+F123+F130</f>
        <v>1720.3999999999999</v>
      </c>
    </row>
    <row r="149" spans="1:6" ht="15.75" x14ac:dyDescent="0.25">
      <c r="A149" s="127"/>
      <c r="B149" s="170"/>
      <c r="C149" s="170">
        <v>3</v>
      </c>
      <c r="D149" s="170"/>
      <c r="E149" s="95" t="s">
        <v>38</v>
      </c>
      <c r="F149" s="172">
        <f>F45+F48+F70+F93</f>
        <v>27.8</v>
      </c>
    </row>
    <row r="150" spans="1:6" ht="15.75" x14ac:dyDescent="0.25">
      <c r="A150" s="127"/>
      <c r="B150" s="170"/>
      <c r="C150" s="170">
        <v>4</v>
      </c>
      <c r="D150" s="170"/>
      <c r="E150" s="95" t="s">
        <v>86</v>
      </c>
      <c r="F150" s="172">
        <f>F110+F127</f>
        <v>50</v>
      </c>
    </row>
    <row r="151" spans="1:6" ht="15.75" x14ac:dyDescent="0.25">
      <c r="A151" s="127"/>
      <c r="B151" s="170"/>
      <c r="C151" s="170">
        <v>5</v>
      </c>
      <c r="D151" s="170"/>
      <c r="E151" s="173" t="s">
        <v>87</v>
      </c>
      <c r="F151" s="172"/>
    </row>
    <row r="152" spans="1:6" ht="15.75" x14ac:dyDescent="0.25">
      <c r="A152" s="127"/>
      <c r="B152" s="170"/>
      <c r="C152" s="170"/>
      <c r="D152" s="170" t="s">
        <v>93</v>
      </c>
      <c r="E152" s="95" t="s">
        <v>20</v>
      </c>
      <c r="F152" s="172">
        <f>F15+F29+F83+F113</f>
        <v>1</v>
      </c>
    </row>
    <row r="153" spans="1:6" ht="15.75" x14ac:dyDescent="0.25">
      <c r="A153" s="127"/>
      <c r="B153" s="170"/>
      <c r="C153" s="170"/>
      <c r="D153" s="170" t="s">
        <v>94</v>
      </c>
      <c r="E153" s="95" t="s">
        <v>88</v>
      </c>
      <c r="F153" s="172">
        <f>F16+F30+F84+F114</f>
        <v>0</v>
      </c>
    </row>
    <row r="154" spans="1:6" ht="15.75" x14ac:dyDescent="0.25">
      <c r="A154" s="127"/>
      <c r="B154" s="171"/>
      <c r="C154" s="171"/>
      <c r="D154" s="171" t="s">
        <v>95</v>
      </c>
      <c r="E154" s="95" t="s">
        <v>92</v>
      </c>
      <c r="F154" s="172">
        <f>F99</f>
        <v>2</v>
      </c>
    </row>
    <row r="155" spans="1:6" ht="15.75" x14ac:dyDescent="0.25">
      <c r="A155" s="127"/>
      <c r="B155" s="170"/>
      <c r="C155" s="170"/>
      <c r="D155" s="170" t="s">
        <v>96</v>
      </c>
      <c r="E155" s="95" t="s">
        <v>89</v>
      </c>
      <c r="F155" s="172">
        <f>F17+F31+F85+F115</f>
        <v>7.25</v>
      </c>
    </row>
    <row r="156" spans="1:6" ht="15.75" x14ac:dyDescent="0.25">
      <c r="A156" s="127"/>
      <c r="B156" s="170"/>
      <c r="C156" s="170"/>
      <c r="D156" s="170" t="s">
        <v>97</v>
      </c>
      <c r="E156" s="95" t="s">
        <v>23</v>
      </c>
      <c r="F156" s="172">
        <f>F18+F32+F88+F116</f>
        <v>1.8900000000000001</v>
      </c>
    </row>
    <row r="157" spans="1:6" ht="15.75" x14ac:dyDescent="0.25">
      <c r="A157" s="127"/>
      <c r="B157" s="170"/>
      <c r="C157" s="170"/>
      <c r="D157" s="170" t="s">
        <v>98</v>
      </c>
      <c r="E157" s="95" t="s">
        <v>90</v>
      </c>
      <c r="F157" s="172">
        <f>F19+F33+F81+F89+F102+F117</f>
        <v>19.14</v>
      </c>
    </row>
    <row r="158" spans="1:6" ht="15.75" x14ac:dyDescent="0.25">
      <c r="A158" s="127"/>
      <c r="B158" s="170"/>
      <c r="C158" s="170"/>
      <c r="D158" s="170" t="s">
        <v>99</v>
      </c>
      <c r="E158" s="95" t="s">
        <v>91</v>
      </c>
      <c r="F158" s="172">
        <f>F87</f>
        <v>0</v>
      </c>
    </row>
    <row r="159" spans="1:6" ht="15.75" x14ac:dyDescent="0.25">
      <c r="A159" s="127"/>
      <c r="B159" s="170"/>
      <c r="C159" s="170"/>
      <c r="D159" s="170" t="s">
        <v>100</v>
      </c>
      <c r="E159" s="95" t="s">
        <v>44</v>
      </c>
      <c r="F159" s="172">
        <f>F86</f>
        <v>0</v>
      </c>
    </row>
    <row r="160" spans="1:6" ht="16.5" thickBot="1" x14ac:dyDescent="0.3">
      <c r="A160" s="127"/>
      <c r="B160" s="170"/>
      <c r="C160" s="170"/>
      <c r="D160" s="170"/>
      <c r="E160" s="95"/>
      <c r="F160" s="172"/>
    </row>
    <row r="161" spans="1:6" ht="15.75" thickBot="1" x14ac:dyDescent="0.3">
      <c r="A161" s="129"/>
      <c r="B161" s="69"/>
      <c r="C161" s="69"/>
      <c r="D161" s="130"/>
      <c r="E161" s="134" t="s">
        <v>50</v>
      </c>
      <c r="F161" s="137">
        <f>SUM(F147:F160)</f>
        <v>4800.0000000000009</v>
      </c>
    </row>
  </sheetData>
  <mergeCells count="66">
    <mergeCell ref="B134:E134"/>
    <mergeCell ref="A136:F136"/>
    <mergeCell ref="C126:C128"/>
    <mergeCell ref="D126:D128"/>
    <mergeCell ref="C129:C130"/>
    <mergeCell ref="D129:D130"/>
    <mergeCell ref="C91:C97"/>
    <mergeCell ref="D91:D94"/>
    <mergeCell ref="D95:D97"/>
    <mergeCell ref="C99:C103"/>
    <mergeCell ref="D99:D103"/>
    <mergeCell ref="A23:A35"/>
    <mergeCell ref="B23:B35"/>
    <mergeCell ref="C23:C25"/>
    <mergeCell ref="D23:D25"/>
    <mergeCell ref="C29:C34"/>
    <mergeCell ref="D29:D34"/>
    <mergeCell ref="C35:D35"/>
    <mergeCell ref="C26:C28"/>
    <mergeCell ref="D26:D28"/>
    <mergeCell ref="D73:D75"/>
    <mergeCell ref="C41:C43"/>
    <mergeCell ref="A41:A60"/>
    <mergeCell ref="B41:B60"/>
    <mergeCell ref="C44:C49"/>
    <mergeCell ref="C50:C59"/>
    <mergeCell ref="C60:D60"/>
    <mergeCell ref="D53:D55"/>
    <mergeCell ref="D57:D59"/>
    <mergeCell ref="D44:D46"/>
    <mergeCell ref="D47:D49"/>
    <mergeCell ref="D41:D43"/>
    <mergeCell ref="D50:D52"/>
    <mergeCell ref="D76:D78"/>
    <mergeCell ref="C80:C82"/>
    <mergeCell ref="D80:D82"/>
    <mergeCell ref="C83:C90"/>
    <mergeCell ref="D83:D90"/>
    <mergeCell ref="A2:I2"/>
    <mergeCell ref="A3:I3"/>
    <mergeCell ref="A4:I4"/>
    <mergeCell ref="A9:A21"/>
    <mergeCell ref="B9:B21"/>
    <mergeCell ref="C9:C11"/>
    <mergeCell ref="D9:D11"/>
    <mergeCell ref="C15:C20"/>
    <mergeCell ref="D15:D20"/>
    <mergeCell ref="C21:D21"/>
    <mergeCell ref="D12:D14"/>
    <mergeCell ref="C12:C14"/>
    <mergeCell ref="D119:D121"/>
    <mergeCell ref="C104:C106"/>
    <mergeCell ref="D104:D106"/>
    <mergeCell ref="A109:A131"/>
    <mergeCell ref="B109:B131"/>
    <mergeCell ref="C109:C121"/>
    <mergeCell ref="D109:D112"/>
    <mergeCell ref="D113:D118"/>
    <mergeCell ref="D122:D124"/>
    <mergeCell ref="A62:A106"/>
    <mergeCell ref="B62:B106"/>
    <mergeCell ref="C62:C71"/>
    <mergeCell ref="D62:D64"/>
    <mergeCell ref="D65:D67"/>
    <mergeCell ref="D68:D71"/>
    <mergeCell ref="C73:C79"/>
  </mergeCells>
  <pageMargins left="0.55000000000000004" right="0.23" top="0.4" bottom="0.49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Q35" sqref="Q35"/>
    </sheetView>
  </sheetViews>
  <sheetFormatPr defaultColWidth="10.28515625" defaultRowHeight="15" x14ac:dyDescent="0.25"/>
  <cols>
    <col min="1" max="1" width="4.140625" style="2" customWidth="1"/>
    <col min="2" max="2" width="15.5703125" style="2" customWidth="1"/>
    <col min="3" max="3" width="18.42578125" style="2" customWidth="1"/>
    <col min="4" max="4" width="8.140625" style="2" customWidth="1"/>
    <col min="5" max="5" width="30.140625" style="2" customWidth="1"/>
    <col min="6" max="6" width="15.85546875" style="2" customWidth="1"/>
    <col min="7" max="7" width="10.28515625" style="2" hidden="1" customWidth="1"/>
    <col min="8" max="8" width="9" style="2" hidden="1" customWidth="1"/>
    <col min="9" max="9" width="9.28515625" style="2" hidden="1" customWidth="1"/>
    <col min="10" max="10" width="9.42578125" style="2" hidden="1" customWidth="1"/>
    <col min="11" max="12" width="10.28515625" style="2" hidden="1" customWidth="1"/>
    <col min="13" max="13" width="0" style="2" hidden="1" customWidth="1"/>
    <col min="14" max="16384" width="10.28515625" style="2"/>
  </cols>
  <sheetData>
    <row r="1" spans="1:11" x14ac:dyDescent="0.25">
      <c r="A1" s="231" t="s">
        <v>76</v>
      </c>
      <c r="B1" s="231"/>
      <c r="C1" s="231"/>
      <c r="D1" s="231"/>
      <c r="E1" s="231"/>
      <c r="F1" s="231"/>
      <c r="G1" s="1"/>
    </row>
    <row r="2" spans="1:11" ht="15.75" x14ac:dyDescent="0.25">
      <c r="A2" s="196" t="s">
        <v>0</v>
      </c>
      <c r="B2" s="196"/>
      <c r="C2" s="196"/>
      <c r="D2" s="196"/>
      <c r="E2" s="196"/>
      <c r="F2" s="196"/>
      <c r="G2" s="196"/>
      <c r="H2" s="196"/>
      <c r="I2" s="196"/>
    </row>
    <row r="3" spans="1:11" x14ac:dyDescent="0.25">
      <c r="A3" s="197" t="s">
        <v>77</v>
      </c>
      <c r="B3" s="197"/>
      <c r="C3" s="197"/>
      <c r="D3" s="197"/>
      <c r="E3" s="197"/>
      <c r="F3" s="197"/>
      <c r="G3" s="197"/>
      <c r="H3" s="197"/>
      <c r="I3" s="197"/>
    </row>
    <row r="4" spans="1:11" ht="15.75" thickBot="1" x14ac:dyDescent="0.3">
      <c r="A4" s="198" t="s">
        <v>1</v>
      </c>
      <c r="B4" s="198"/>
      <c r="C4" s="198"/>
      <c r="D4" s="198"/>
      <c r="E4" s="198"/>
      <c r="F4" s="198"/>
      <c r="G4" s="198"/>
      <c r="H4" s="198"/>
      <c r="I4" s="198"/>
    </row>
    <row r="5" spans="1:11" ht="45" x14ac:dyDescent="0.25">
      <c r="A5" s="53" t="s">
        <v>2</v>
      </c>
      <c r="B5" s="54" t="s">
        <v>3</v>
      </c>
      <c r="C5" s="54" t="s">
        <v>4</v>
      </c>
      <c r="D5" s="54" t="s">
        <v>5</v>
      </c>
      <c r="E5" s="54" t="s">
        <v>6</v>
      </c>
      <c r="F5" s="55" t="s">
        <v>32</v>
      </c>
      <c r="G5" s="52" t="s">
        <v>7</v>
      </c>
      <c r="H5" s="9" t="s">
        <v>8</v>
      </c>
      <c r="I5" s="9" t="s">
        <v>9</v>
      </c>
      <c r="J5" s="9" t="s">
        <v>10</v>
      </c>
      <c r="K5" s="9" t="s">
        <v>11</v>
      </c>
    </row>
    <row r="6" spans="1:11" ht="15.75" thickBot="1" x14ac:dyDescent="0.3">
      <c r="A6" s="56">
        <v>1</v>
      </c>
      <c r="B6" s="57">
        <v>2</v>
      </c>
      <c r="C6" s="57">
        <v>3</v>
      </c>
      <c r="D6" s="57">
        <v>4</v>
      </c>
      <c r="E6" s="57">
        <v>5</v>
      </c>
      <c r="F6" s="58">
        <v>6</v>
      </c>
      <c r="G6" s="52">
        <v>7</v>
      </c>
      <c r="H6" s="9">
        <v>8</v>
      </c>
      <c r="I6" s="9">
        <v>9</v>
      </c>
      <c r="J6" s="9">
        <v>10</v>
      </c>
      <c r="K6" s="9">
        <v>11</v>
      </c>
    </row>
    <row r="7" spans="1:11" ht="15.75" thickBot="1" x14ac:dyDescent="0.3">
      <c r="A7" s="59"/>
      <c r="B7" s="59"/>
      <c r="C7" s="59"/>
      <c r="D7" s="59"/>
      <c r="E7" s="59"/>
      <c r="F7" s="59"/>
      <c r="G7" s="4"/>
      <c r="H7" s="4"/>
      <c r="I7" s="4"/>
      <c r="J7" s="4"/>
      <c r="K7" s="4"/>
    </row>
    <row r="8" spans="1:11" ht="15.75" x14ac:dyDescent="0.25">
      <c r="A8" s="225">
        <v>1</v>
      </c>
      <c r="B8" s="213" t="s">
        <v>37</v>
      </c>
      <c r="C8" s="213" t="s">
        <v>47</v>
      </c>
      <c r="D8" s="213" t="s">
        <v>70</v>
      </c>
      <c r="E8" s="60" t="s">
        <v>38</v>
      </c>
      <c r="F8" s="160">
        <v>11.88</v>
      </c>
      <c r="G8" s="4"/>
      <c r="H8" s="4"/>
      <c r="I8" s="4"/>
      <c r="J8" s="4"/>
      <c r="K8" s="4"/>
    </row>
    <row r="9" spans="1:11" ht="15.75" x14ac:dyDescent="0.25">
      <c r="A9" s="226"/>
      <c r="B9" s="214"/>
      <c r="C9" s="214"/>
      <c r="D9" s="214"/>
      <c r="E9" s="46" t="s">
        <v>39</v>
      </c>
      <c r="F9" s="161">
        <v>0.04</v>
      </c>
      <c r="G9" s="4"/>
      <c r="H9" s="4"/>
      <c r="I9" s="4"/>
      <c r="J9" s="4"/>
      <c r="K9" s="4"/>
    </row>
    <row r="10" spans="1:11" ht="15.75" x14ac:dyDescent="0.25">
      <c r="A10" s="226"/>
      <c r="B10" s="214"/>
      <c r="C10" s="214"/>
      <c r="D10" s="214"/>
      <c r="E10" s="46" t="s">
        <v>40</v>
      </c>
      <c r="F10" s="161">
        <v>0.01</v>
      </c>
      <c r="G10" s="4"/>
      <c r="H10" s="4"/>
      <c r="I10" s="4"/>
      <c r="J10" s="4"/>
      <c r="K10" s="4"/>
    </row>
    <row r="11" spans="1:11" ht="15.75" x14ac:dyDescent="0.25">
      <c r="A11" s="226"/>
      <c r="B11" s="214"/>
      <c r="C11" s="214"/>
      <c r="D11" s="214"/>
      <c r="E11" s="46" t="s">
        <v>41</v>
      </c>
      <c r="F11" s="161">
        <v>0.4</v>
      </c>
      <c r="G11" s="4"/>
      <c r="H11" s="4"/>
      <c r="I11" s="4"/>
      <c r="J11" s="4"/>
      <c r="K11" s="4"/>
    </row>
    <row r="12" spans="1:11" ht="15.75" x14ac:dyDescent="0.25">
      <c r="A12" s="226"/>
      <c r="B12" s="214"/>
      <c r="C12" s="214"/>
      <c r="D12" s="214"/>
      <c r="E12" s="46" t="s">
        <v>42</v>
      </c>
      <c r="F12" s="161">
        <v>0.5</v>
      </c>
      <c r="G12" s="4"/>
      <c r="H12" s="4"/>
      <c r="I12" s="4"/>
      <c r="J12" s="4"/>
      <c r="K12" s="4"/>
    </row>
    <row r="13" spans="1:11" ht="15.75" x14ac:dyDescent="0.25">
      <c r="A13" s="226"/>
      <c r="B13" s="214"/>
      <c r="C13" s="214"/>
      <c r="D13" s="214"/>
      <c r="E13" s="46" t="s">
        <v>21</v>
      </c>
      <c r="F13" s="161">
        <v>0.01</v>
      </c>
      <c r="G13" s="4"/>
      <c r="H13" s="4"/>
      <c r="I13" s="4"/>
      <c r="J13" s="4"/>
      <c r="K13" s="4"/>
    </row>
    <row r="14" spans="1:11" ht="15.75" x14ac:dyDescent="0.25">
      <c r="A14" s="226"/>
      <c r="B14" s="214"/>
      <c r="C14" s="214"/>
      <c r="D14" s="214"/>
      <c r="E14" s="46" t="s">
        <v>22</v>
      </c>
      <c r="F14" s="161">
        <v>2.5</v>
      </c>
      <c r="G14" s="4"/>
      <c r="H14" s="4"/>
      <c r="I14" s="4"/>
      <c r="J14" s="4"/>
      <c r="K14" s="4"/>
    </row>
    <row r="15" spans="1:11" ht="15.75" x14ac:dyDescent="0.25">
      <c r="A15" s="226"/>
      <c r="B15" s="214"/>
      <c r="C15" s="214"/>
      <c r="D15" s="214"/>
      <c r="E15" s="46" t="s">
        <v>43</v>
      </c>
      <c r="F15" s="161">
        <v>2</v>
      </c>
      <c r="G15" s="4"/>
      <c r="H15" s="4"/>
      <c r="I15" s="4"/>
      <c r="J15" s="4"/>
      <c r="K15" s="4"/>
    </row>
    <row r="16" spans="1:11" ht="15.75" x14ac:dyDescent="0.25">
      <c r="A16" s="226"/>
      <c r="B16" s="214"/>
      <c r="C16" s="214"/>
      <c r="D16" s="214"/>
      <c r="E16" s="46" t="s">
        <v>44</v>
      </c>
      <c r="F16" s="161">
        <v>0.2</v>
      </c>
      <c r="G16" s="4"/>
      <c r="H16" s="4"/>
      <c r="I16" s="4"/>
      <c r="J16" s="4"/>
      <c r="K16" s="4"/>
    </row>
    <row r="17" spans="1:13" ht="30.75" x14ac:dyDescent="0.25">
      <c r="A17" s="226"/>
      <c r="B17" s="214"/>
      <c r="C17" s="214"/>
      <c r="D17" s="214"/>
      <c r="E17" s="47" t="s">
        <v>45</v>
      </c>
      <c r="F17" s="161">
        <v>0.18</v>
      </c>
      <c r="G17" s="4"/>
      <c r="H17" s="4"/>
      <c r="I17" s="4"/>
      <c r="J17" s="4"/>
      <c r="K17" s="4"/>
    </row>
    <row r="18" spans="1:13" ht="15.75" x14ac:dyDescent="0.25">
      <c r="A18" s="226"/>
      <c r="B18" s="214"/>
      <c r="C18" s="228"/>
      <c r="D18" s="228"/>
      <c r="E18" s="46" t="s">
        <v>23</v>
      </c>
      <c r="F18" s="161">
        <v>0.1</v>
      </c>
      <c r="G18" s="4"/>
      <c r="H18" s="4"/>
      <c r="I18" s="4"/>
      <c r="J18" s="4"/>
      <c r="K18" s="4"/>
    </row>
    <row r="19" spans="1:13" ht="15.75" thickBot="1" x14ac:dyDescent="0.3">
      <c r="A19" s="233"/>
      <c r="B19" s="215"/>
      <c r="C19" s="93"/>
      <c r="D19" s="93"/>
      <c r="E19" s="87" t="s">
        <v>18</v>
      </c>
      <c r="F19" s="89">
        <f>SUM(F8:F18)</f>
        <v>17.82</v>
      </c>
      <c r="G19" s="4"/>
      <c r="H19" s="4"/>
      <c r="I19" s="4"/>
      <c r="J19" s="4"/>
      <c r="K19" s="4"/>
    </row>
    <row r="20" spans="1:13" ht="15.75" thickBot="1" x14ac:dyDescent="0.3"/>
    <row r="21" spans="1:13" ht="18" x14ac:dyDescent="0.25">
      <c r="A21" s="225">
        <v>7</v>
      </c>
      <c r="B21" s="213" t="s">
        <v>66</v>
      </c>
      <c r="C21" s="213"/>
      <c r="D21" s="213" t="s">
        <v>68</v>
      </c>
      <c r="E21" s="60" t="s">
        <v>38</v>
      </c>
      <c r="F21" s="163">
        <v>5.5</v>
      </c>
      <c r="L21" s="160"/>
      <c r="M21" s="174"/>
    </row>
    <row r="22" spans="1:13" ht="18" x14ac:dyDescent="0.25">
      <c r="A22" s="226"/>
      <c r="B22" s="214"/>
      <c r="C22" s="214"/>
      <c r="D22" s="214"/>
      <c r="E22" s="46" t="s">
        <v>39</v>
      </c>
      <c r="F22" s="164">
        <v>0.06</v>
      </c>
      <c r="L22" s="161"/>
      <c r="M22" s="174"/>
    </row>
    <row r="23" spans="1:13" ht="18" x14ac:dyDescent="0.25">
      <c r="A23" s="226"/>
      <c r="B23" s="214"/>
      <c r="C23" s="214"/>
      <c r="D23" s="214"/>
      <c r="E23" s="46" t="s">
        <v>40</v>
      </c>
      <c r="F23" s="164">
        <v>0.02</v>
      </c>
      <c r="L23" s="161"/>
      <c r="M23" s="174"/>
    </row>
    <row r="24" spans="1:13" ht="18" x14ac:dyDescent="0.25">
      <c r="A24" s="226"/>
      <c r="B24" s="214"/>
      <c r="C24" s="214"/>
      <c r="D24" s="214"/>
      <c r="E24" s="46" t="s">
        <v>41</v>
      </c>
      <c r="F24" s="164">
        <v>0.3</v>
      </c>
      <c r="L24" s="161"/>
      <c r="M24" s="174"/>
    </row>
    <row r="25" spans="1:13" ht="18" x14ac:dyDescent="0.25">
      <c r="A25" s="226"/>
      <c r="B25" s="214"/>
      <c r="C25" s="214"/>
      <c r="D25" s="214"/>
      <c r="E25" s="46" t="s">
        <v>42</v>
      </c>
      <c r="F25" s="164">
        <v>0.75</v>
      </c>
      <c r="L25" s="161"/>
      <c r="M25" s="174"/>
    </row>
    <row r="26" spans="1:13" ht="18.75" x14ac:dyDescent="0.3">
      <c r="A26" s="226"/>
      <c r="B26" s="214"/>
      <c r="C26" s="214"/>
      <c r="D26" s="214"/>
      <c r="E26" s="46" t="s">
        <v>21</v>
      </c>
      <c r="F26" s="165">
        <v>0.1</v>
      </c>
      <c r="L26" s="161"/>
      <c r="M26" s="174"/>
    </row>
    <row r="27" spans="1:13" ht="18.75" x14ac:dyDescent="0.3">
      <c r="A27" s="226"/>
      <c r="B27" s="214"/>
      <c r="C27" s="214"/>
      <c r="D27" s="214"/>
      <c r="E27" s="46" t="s">
        <v>22</v>
      </c>
      <c r="F27" s="165">
        <v>1.25</v>
      </c>
      <c r="L27" s="161"/>
      <c r="M27" s="174"/>
    </row>
    <row r="28" spans="1:13" ht="18.75" x14ac:dyDescent="0.3">
      <c r="A28" s="226"/>
      <c r="B28" s="214"/>
      <c r="C28" s="214"/>
      <c r="D28" s="214"/>
      <c r="E28" s="46" t="s">
        <v>43</v>
      </c>
      <c r="F28" s="165">
        <v>0.2</v>
      </c>
      <c r="L28" s="161"/>
      <c r="M28" s="174"/>
    </row>
    <row r="29" spans="1:13" ht="18.75" x14ac:dyDescent="0.3">
      <c r="A29" s="226"/>
      <c r="B29" s="214"/>
      <c r="C29" s="214"/>
      <c r="D29" s="214"/>
      <c r="E29" s="46" t="s">
        <v>44</v>
      </c>
      <c r="F29" s="165">
        <v>0.1</v>
      </c>
      <c r="L29" s="161"/>
      <c r="M29" s="174"/>
    </row>
    <row r="30" spans="1:13" ht="31.5" x14ac:dyDescent="0.3">
      <c r="A30" s="226"/>
      <c r="B30" s="214"/>
      <c r="C30" s="214"/>
      <c r="D30" s="214"/>
      <c r="E30" s="47" t="s">
        <v>45</v>
      </c>
      <c r="F30" s="165">
        <v>0.01</v>
      </c>
      <c r="L30" s="161"/>
      <c r="M30" s="174"/>
    </row>
    <row r="31" spans="1:13" ht="18.75" x14ac:dyDescent="0.3">
      <c r="A31" s="226"/>
      <c r="B31" s="214"/>
      <c r="C31" s="214"/>
      <c r="D31" s="214"/>
      <c r="E31" s="46" t="s">
        <v>23</v>
      </c>
      <c r="F31" s="165">
        <v>0.2</v>
      </c>
      <c r="L31" s="161"/>
      <c r="M31" s="174"/>
    </row>
    <row r="32" spans="1:13" ht="18.75" x14ac:dyDescent="0.3">
      <c r="A32" s="226"/>
      <c r="B32" s="214"/>
      <c r="C32" s="214"/>
      <c r="D32" s="214"/>
      <c r="E32" s="46" t="s">
        <v>53</v>
      </c>
      <c r="F32" s="165">
        <v>0.05</v>
      </c>
      <c r="L32" s="175"/>
      <c r="M32" s="174"/>
    </row>
    <row r="33" spans="1:13" ht="18.75" x14ac:dyDescent="0.3">
      <c r="A33" s="226"/>
      <c r="B33" s="214"/>
      <c r="C33" s="214"/>
      <c r="D33" s="214"/>
      <c r="E33" s="90" t="s">
        <v>17</v>
      </c>
      <c r="F33" s="165">
        <v>0</v>
      </c>
      <c r="L33" s="175"/>
      <c r="M33" s="174"/>
    </row>
    <row r="34" spans="1:13" ht="18.75" x14ac:dyDescent="0.3">
      <c r="A34" s="227"/>
      <c r="B34" s="228"/>
      <c r="C34" s="228"/>
      <c r="D34" s="228"/>
      <c r="E34" s="46" t="s">
        <v>67</v>
      </c>
      <c r="F34" s="165">
        <v>0</v>
      </c>
      <c r="L34" s="175"/>
      <c r="M34" s="174"/>
    </row>
    <row r="35" spans="1:13" ht="19.5" thickBot="1" x14ac:dyDescent="0.35">
      <c r="A35" s="91"/>
      <c r="B35" s="92"/>
      <c r="C35" s="84" t="s">
        <v>57</v>
      </c>
      <c r="D35" s="84"/>
      <c r="E35" s="84"/>
      <c r="F35" s="162">
        <f>SUM(F21:F34)</f>
        <v>8.5399999999999974</v>
      </c>
      <c r="G35" s="162">
        <f t="shared" ref="G35:K35" si="0">SUM(G21:G34)</f>
        <v>0</v>
      </c>
      <c r="H35" s="162">
        <f t="shared" si="0"/>
        <v>0</v>
      </c>
      <c r="I35" s="162">
        <f t="shared" si="0"/>
        <v>0</v>
      </c>
      <c r="J35" s="162">
        <f t="shared" si="0"/>
        <v>0</v>
      </c>
      <c r="K35" s="162">
        <f t="shared" si="0"/>
        <v>0</v>
      </c>
      <c r="L35" s="162"/>
      <c r="M35" s="162"/>
    </row>
    <row r="37" spans="1:13" ht="15.75" x14ac:dyDescent="0.25">
      <c r="A37" s="229">
        <v>8</v>
      </c>
      <c r="B37" s="203" t="s">
        <v>69</v>
      </c>
      <c r="C37" s="206"/>
      <c r="D37" s="203" t="s">
        <v>72</v>
      </c>
      <c r="E37" s="46" t="s">
        <v>71</v>
      </c>
      <c r="F37" s="9"/>
    </row>
    <row r="38" spans="1:13" ht="16.5" thickBot="1" x14ac:dyDescent="0.3">
      <c r="A38" s="214"/>
      <c r="B38" s="203"/>
      <c r="C38" s="206"/>
      <c r="D38" s="203"/>
      <c r="E38" s="95"/>
      <c r="F38" s="48"/>
    </row>
    <row r="39" spans="1:13" ht="33" customHeight="1" thickBot="1" x14ac:dyDescent="0.3">
      <c r="A39" s="214"/>
      <c r="B39" s="229"/>
      <c r="C39" s="208"/>
      <c r="D39" s="230"/>
      <c r="E39" s="99" t="s">
        <v>57</v>
      </c>
      <c r="F39" s="96">
        <f>SUM(F37:F38)</f>
        <v>0</v>
      </c>
      <c r="G39" s="96">
        <f t="shared" ref="G39:K39" si="1">SUM(G37:G38)</f>
        <v>0</v>
      </c>
      <c r="H39" s="96">
        <f t="shared" si="1"/>
        <v>0</v>
      </c>
      <c r="I39" s="96">
        <f t="shared" si="1"/>
        <v>0</v>
      </c>
      <c r="J39" s="96">
        <f t="shared" si="1"/>
        <v>0</v>
      </c>
      <c r="K39" s="96">
        <f t="shared" si="1"/>
        <v>0</v>
      </c>
      <c r="L39" s="96"/>
      <c r="M39" s="96"/>
    </row>
    <row r="40" spans="1:13" ht="15.75" x14ac:dyDescent="0.25">
      <c r="A40" s="229">
        <v>9</v>
      </c>
      <c r="B40" s="229" t="s">
        <v>73</v>
      </c>
      <c r="C40" s="208"/>
      <c r="D40" s="208">
        <v>3601</v>
      </c>
      <c r="E40" s="94" t="s">
        <v>16</v>
      </c>
      <c r="F40" s="166">
        <v>0.14000000000000001</v>
      </c>
    </row>
    <row r="41" spans="1:13" ht="16.5" thickBot="1" x14ac:dyDescent="0.3">
      <c r="A41" s="214"/>
      <c r="B41" s="214"/>
      <c r="C41" s="209"/>
      <c r="D41" s="209"/>
      <c r="E41" s="95" t="s">
        <v>17</v>
      </c>
      <c r="F41" s="167">
        <v>0</v>
      </c>
    </row>
    <row r="42" spans="1:13" ht="54.75" customHeight="1" thickBot="1" x14ac:dyDescent="0.3">
      <c r="A42" s="214"/>
      <c r="B42" s="214"/>
      <c r="C42" s="209"/>
      <c r="D42" s="232"/>
      <c r="E42" s="99" t="s">
        <v>57</v>
      </c>
      <c r="F42" s="96">
        <f>SUM(F40:F41)</f>
        <v>0.14000000000000001</v>
      </c>
      <c r="G42" s="96">
        <f t="shared" ref="G42:K42" si="2">SUM(G40:G41)</f>
        <v>0</v>
      </c>
      <c r="H42" s="96">
        <f t="shared" si="2"/>
        <v>0</v>
      </c>
      <c r="I42" s="96">
        <f t="shared" si="2"/>
        <v>0</v>
      </c>
      <c r="J42" s="96">
        <f t="shared" si="2"/>
        <v>0</v>
      </c>
      <c r="K42" s="96">
        <f t="shared" si="2"/>
        <v>0</v>
      </c>
      <c r="L42" s="96"/>
      <c r="M42" s="96"/>
    </row>
    <row r="43" spans="1:13" ht="18.75" thickBot="1" x14ac:dyDescent="0.3">
      <c r="A43" s="98"/>
      <c r="B43" s="219" t="s">
        <v>74</v>
      </c>
      <c r="C43" s="220"/>
      <c r="D43" s="220"/>
      <c r="E43" s="221"/>
      <c r="F43" s="70">
        <f>F42+F39+F35+F19</f>
        <v>26.5</v>
      </c>
      <c r="G43" s="70">
        <f t="shared" ref="G43:K43" si="3">G42+G39+G35+G19</f>
        <v>0</v>
      </c>
      <c r="H43" s="70">
        <f t="shared" si="3"/>
        <v>0</v>
      </c>
      <c r="I43" s="70">
        <f t="shared" si="3"/>
        <v>0</v>
      </c>
      <c r="J43" s="70">
        <f t="shared" si="3"/>
        <v>0</v>
      </c>
      <c r="K43" s="70">
        <f t="shared" si="3"/>
        <v>0</v>
      </c>
      <c r="L43" s="70"/>
      <c r="M43" s="70"/>
    </row>
    <row r="44" spans="1:13" ht="16.5" thickBot="1" x14ac:dyDescent="0.3">
      <c r="A44" s="49"/>
      <c r="B44" s="35"/>
      <c r="C44" s="35"/>
      <c r="D44" s="35"/>
      <c r="E44" s="94"/>
      <c r="F44" s="97"/>
    </row>
    <row r="45" spans="1:13" x14ac:dyDescent="0.25">
      <c r="A45" s="222" t="s">
        <v>75</v>
      </c>
      <c r="B45" s="223"/>
      <c r="C45" s="223"/>
      <c r="D45" s="223"/>
      <c r="E45" s="223"/>
      <c r="F45" s="224"/>
    </row>
    <row r="46" spans="1:13" ht="30" x14ac:dyDescent="0.25">
      <c r="A46" s="127"/>
      <c r="B46" s="106"/>
      <c r="C46" s="106" t="s">
        <v>78</v>
      </c>
      <c r="D46" s="106" t="s">
        <v>79</v>
      </c>
      <c r="E46" s="47"/>
      <c r="F46" s="128" t="s">
        <v>80</v>
      </c>
    </row>
    <row r="47" spans="1:13" ht="15.75" x14ac:dyDescent="0.25">
      <c r="A47" s="127"/>
      <c r="B47" s="106"/>
      <c r="C47" s="106">
        <v>1</v>
      </c>
      <c r="D47" s="106">
        <v>2013</v>
      </c>
      <c r="E47" s="47"/>
      <c r="F47" s="135">
        <f>F39</f>
        <v>0</v>
      </c>
    </row>
    <row r="48" spans="1:13" ht="15.75" x14ac:dyDescent="0.25">
      <c r="A48" s="127"/>
      <c r="B48" s="106"/>
      <c r="C48" s="106">
        <v>2</v>
      </c>
      <c r="D48" s="106">
        <v>2225</v>
      </c>
      <c r="E48" s="46"/>
      <c r="F48" s="135">
        <f>F35</f>
        <v>8.5399999999999974</v>
      </c>
    </row>
    <row r="49" spans="1:6" ht="15.75" x14ac:dyDescent="0.25">
      <c r="A49" s="127"/>
      <c r="B49" s="106"/>
      <c r="C49" s="106">
        <v>3</v>
      </c>
      <c r="D49" s="106">
        <v>2251</v>
      </c>
      <c r="E49" s="46"/>
      <c r="F49" s="135">
        <f>F19</f>
        <v>17.82</v>
      </c>
    </row>
    <row r="50" spans="1:6" ht="15.75" x14ac:dyDescent="0.25">
      <c r="A50" s="127"/>
      <c r="B50" s="106"/>
      <c r="C50" s="106">
        <v>4</v>
      </c>
      <c r="D50" s="106">
        <v>2552</v>
      </c>
      <c r="E50" s="46"/>
      <c r="F50" s="135">
        <v>0</v>
      </c>
    </row>
    <row r="51" spans="1:6" ht="15.75" x14ac:dyDescent="0.25">
      <c r="A51" s="127"/>
      <c r="B51" s="106"/>
      <c r="C51" s="106">
        <v>5</v>
      </c>
      <c r="D51" s="106">
        <v>3601</v>
      </c>
      <c r="E51" s="90"/>
      <c r="F51" s="135">
        <f>F42</f>
        <v>0.14000000000000001</v>
      </c>
    </row>
    <row r="52" spans="1:6" ht="15.75" x14ac:dyDescent="0.25">
      <c r="A52" s="127"/>
      <c r="B52" s="106"/>
      <c r="C52" s="106">
        <v>6</v>
      </c>
      <c r="D52" s="106">
        <v>4225</v>
      </c>
      <c r="E52" s="46"/>
      <c r="F52" s="135">
        <v>0</v>
      </c>
    </row>
    <row r="53" spans="1:6" ht="15.75" thickBot="1" x14ac:dyDescent="0.3">
      <c r="A53" s="129"/>
      <c r="B53" s="69"/>
      <c r="C53" s="69"/>
      <c r="D53" s="69"/>
      <c r="E53" s="131"/>
      <c r="F53" s="136"/>
    </row>
    <row r="54" spans="1:6" ht="15.75" thickBot="1" x14ac:dyDescent="0.3">
      <c r="A54" s="129"/>
      <c r="B54" s="69"/>
      <c r="C54" s="69"/>
      <c r="D54" s="130"/>
      <c r="E54" s="134" t="s">
        <v>50</v>
      </c>
      <c r="F54" s="137">
        <f>SUM(F48:F53)</f>
        <v>26.5</v>
      </c>
    </row>
    <row r="55" spans="1:6" ht="15.75" thickBot="1" x14ac:dyDescent="0.3">
      <c r="A55" s="91"/>
      <c r="B55" s="92"/>
      <c r="C55" s="92"/>
      <c r="D55" s="92"/>
      <c r="E55" s="132"/>
      <c r="F55" s="133"/>
    </row>
    <row r="56" spans="1:6" ht="15.75" x14ac:dyDescent="0.25">
      <c r="A56" s="127"/>
      <c r="B56" s="171"/>
      <c r="C56" s="171">
        <v>1</v>
      </c>
      <c r="D56" s="171"/>
      <c r="E56" s="90" t="s">
        <v>16</v>
      </c>
      <c r="F56" s="135"/>
    </row>
    <row r="57" spans="1:6" ht="15.75" x14ac:dyDescent="0.25">
      <c r="A57" s="127"/>
      <c r="B57" s="171"/>
      <c r="C57" s="171">
        <v>2</v>
      </c>
      <c r="D57" s="171"/>
      <c r="E57" s="46" t="s">
        <v>17</v>
      </c>
      <c r="F57" s="135"/>
    </row>
    <row r="58" spans="1:6" ht="15.75" x14ac:dyDescent="0.25">
      <c r="A58" s="127"/>
      <c r="B58" s="171"/>
      <c r="C58" s="171">
        <v>3</v>
      </c>
      <c r="D58" s="171"/>
      <c r="E58" s="95" t="s">
        <v>38</v>
      </c>
      <c r="F58" s="172"/>
    </row>
    <row r="59" spans="1:6" ht="15.75" x14ac:dyDescent="0.25">
      <c r="A59" s="127"/>
      <c r="B59" s="171"/>
      <c r="C59" s="171">
        <v>4</v>
      </c>
      <c r="D59" s="171"/>
      <c r="E59" s="95" t="s">
        <v>86</v>
      </c>
      <c r="F59" s="172"/>
    </row>
    <row r="60" spans="1:6" ht="15.75" x14ac:dyDescent="0.25">
      <c r="A60" s="127"/>
      <c r="B60" s="171"/>
      <c r="C60" s="171">
        <v>5</v>
      </c>
      <c r="D60" s="171"/>
      <c r="E60" s="173" t="s">
        <v>87</v>
      </c>
      <c r="F60" s="172"/>
    </row>
    <row r="61" spans="1:6" ht="15.75" x14ac:dyDescent="0.25">
      <c r="A61" s="127"/>
      <c r="B61" s="171"/>
      <c r="C61" s="171"/>
      <c r="D61" s="171" t="s">
        <v>93</v>
      </c>
      <c r="E61" s="95" t="s">
        <v>20</v>
      </c>
      <c r="F61" s="172"/>
    </row>
    <row r="62" spans="1:6" ht="15.75" x14ac:dyDescent="0.25">
      <c r="A62" s="127"/>
      <c r="B62" s="171"/>
      <c r="C62" s="171"/>
      <c r="D62" s="171" t="s">
        <v>94</v>
      </c>
      <c r="E62" s="95" t="s">
        <v>88</v>
      </c>
      <c r="F62" s="172"/>
    </row>
    <row r="63" spans="1:6" ht="15.75" x14ac:dyDescent="0.25">
      <c r="A63" s="127"/>
      <c r="B63" s="171"/>
      <c r="C63" s="171"/>
      <c r="D63" s="171" t="s">
        <v>95</v>
      </c>
      <c r="E63" s="95" t="s">
        <v>92</v>
      </c>
      <c r="F63" s="172"/>
    </row>
    <row r="64" spans="1:6" ht="15.75" x14ac:dyDescent="0.25">
      <c r="A64" s="127"/>
      <c r="B64" s="171"/>
      <c r="C64" s="171"/>
      <c r="D64" s="171" t="s">
        <v>96</v>
      </c>
      <c r="E64" s="95" t="s">
        <v>89</v>
      </c>
      <c r="F64" s="172"/>
    </row>
    <row r="65" spans="1:6" ht="15.75" x14ac:dyDescent="0.25">
      <c r="A65" s="127"/>
      <c r="B65" s="171"/>
      <c r="C65" s="171"/>
      <c r="D65" s="171" t="s">
        <v>97</v>
      </c>
      <c r="E65" s="95" t="s">
        <v>23</v>
      </c>
      <c r="F65" s="172"/>
    </row>
    <row r="66" spans="1:6" ht="15.75" x14ac:dyDescent="0.25">
      <c r="A66" s="127"/>
      <c r="B66" s="171"/>
      <c r="C66" s="171"/>
      <c r="D66" s="171" t="s">
        <v>98</v>
      </c>
      <c r="E66" s="95" t="s">
        <v>90</v>
      </c>
      <c r="F66" s="172"/>
    </row>
    <row r="67" spans="1:6" ht="15.75" x14ac:dyDescent="0.25">
      <c r="A67" s="127"/>
      <c r="B67" s="171"/>
      <c r="C67" s="171"/>
      <c r="D67" s="171" t="s">
        <v>99</v>
      </c>
      <c r="E67" s="95" t="s">
        <v>91</v>
      </c>
      <c r="F67" s="172"/>
    </row>
    <row r="68" spans="1:6" ht="15.75" x14ac:dyDescent="0.25">
      <c r="A68" s="127"/>
      <c r="B68" s="171"/>
      <c r="C68" s="171"/>
      <c r="D68" s="171" t="s">
        <v>100</v>
      </c>
      <c r="E68" s="95" t="s">
        <v>44</v>
      </c>
      <c r="F68" s="172"/>
    </row>
    <row r="69" spans="1:6" ht="16.5" thickBot="1" x14ac:dyDescent="0.3">
      <c r="A69" s="127"/>
      <c r="B69" s="171"/>
      <c r="C69" s="171"/>
      <c r="D69" s="171"/>
      <c r="E69" s="95"/>
      <c r="F69" s="172"/>
    </row>
    <row r="70" spans="1:6" ht="15.75" thickBot="1" x14ac:dyDescent="0.3">
      <c r="A70" s="129"/>
      <c r="B70" s="69"/>
      <c r="C70" s="69"/>
      <c r="D70" s="130"/>
      <c r="E70" s="134" t="s">
        <v>50</v>
      </c>
      <c r="F70" s="137">
        <f>SUM(F56:F69)</f>
        <v>0</v>
      </c>
    </row>
  </sheetData>
  <mergeCells count="22">
    <mergeCell ref="A1:F1"/>
    <mergeCell ref="A40:A42"/>
    <mergeCell ref="B40:B42"/>
    <mergeCell ref="C40:C42"/>
    <mergeCell ref="D40:D42"/>
    <mergeCell ref="A2:I2"/>
    <mergeCell ref="A3:I3"/>
    <mergeCell ref="A4:I4"/>
    <mergeCell ref="A8:A19"/>
    <mergeCell ref="B8:B19"/>
    <mergeCell ref="C8:C18"/>
    <mergeCell ref="D8:D18"/>
    <mergeCell ref="B43:E43"/>
    <mergeCell ref="A45:F45"/>
    <mergeCell ref="A21:A34"/>
    <mergeCell ref="B21:B34"/>
    <mergeCell ref="C21:C34"/>
    <mergeCell ref="D21:D34"/>
    <mergeCell ref="A37:A39"/>
    <mergeCell ref="B37:B39"/>
    <mergeCell ref="C37:C39"/>
    <mergeCell ref="D37:D39"/>
  </mergeCells>
  <pageMargins left="0.7" right="0.23" top="0.38" bottom="0.37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PLAN</vt:lpstr>
      <vt:lpstr>NON PLAN</vt:lpstr>
      <vt:lpstr>PLAN!Print_Area</vt:lpstr>
      <vt:lpstr>'NON PLAN'!Print_Titles</vt:lpstr>
      <vt:lpstr>PLAN!Print_Titles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2016-05-05T11:47:14Z</dcterms:modified>
</cp:coreProperties>
</file>